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O:\Land\LAG NVC\Instruksen meth\Skabeloner\Drift\"/>
    </mc:Choice>
  </mc:AlternateContent>
  <bookViews>
    <workbookView xWindow="28680" yWindow="-120" windowWidth="29040" windowHeight="15840" activeTab="1"/>
  </bookViews>
  <sheets>
    <sheet name="Skema 2" sheetId="13" r:id="rId1"/>
    <sheet name="Bilagsoversigt" sheetId="9" r:id="rId2"/>
    <sheet name="Liste" sheetId="10" state="hidden" r:id="rId3"/>
  </sheets>
  <externalReferences>
    <externalReference r:id="rId4"/>
  </externalReferences>
  <definedNames>
    <definedName name="_xlnm._FilterDatabase" localSheetId="1" hidden="1">Bilagsoversigt!$A$6:$Q$507</definedName>
    <definedName name="Anvendes_Lead_fond">Liste!$A$2:$A$3</definedName>
    <definedName name="kontoplan">[1]SETUP!$D$35:$E$71</definedName>
    <definedName name="LeadFond">Liste!$A$2:$A$3</definedName>
    <definedName name="lst_kontoplan">[1]SETUP!#REF!</definedName>
    <definedName name="projekt_slut">[1]STAMDATA!$E$25</definedName>
    <definedName name="projekt_start">[1]STAMDATA!$E$23</definedName>
    <definedName name="Statusperiode">#REF!</definedName>
    <definedName name="_xlnm.Print_Area" localSheetId="0">'Skema 2'!$A$1:$G$104</definedName>
    <definedName name="_xlnm.Print_Titles" localSheetId="1">Bilagsoversigt!$1:$6</definedName>
  </definedName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3" i="13" l="1"/>
  <c r="B62" i="13"/>
  <c r="A32" i="13"/>
  <c r="Q7" i="9" l="1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Q142" i="9"/>
  <c r="Q143" i="9"/>
  <c r="Q144" i="9"/>
  <c r="Q145" i="9"/>
  <c r="Q146" i="9"/>
  <c r="Q147" i="9"/>
  <c r="Q148" i="9"/>
  <c r="Q149" i="9"/>
  <c r="Q150" i="9"/>
  <c r="Q151" i="9"/>
  <c r="Q152" i="9"/>
  <c r="Q153" i="9"/>
  <c r="Q154" i="9"/>
  <c r="Q155" i="9"/>
  <c r="Q156" i="9"/>
  <c r="Q157" i="9"/>
  <c r="Q158" i="9"/>
  <c r="Q159" i="9"/>
  <c r="Q160" i="9"/>
  <c r="Q161" i="9"/>
  <c r="Q162" i="9"/>
  <c r="Q163" i="9"/>
  <c r="Q164" i="9"/>
  <c r="Q165" i="9"/>
  <c r="Q166" i="9"/>
  <c r="Q167" i="9"/>
  <c r="Q168" i="9"/>
  <c r="Q169" i="9"/>
  <c r="Q170" i="9"/>
  <c r="Q171" i="9"/>
  <c r="Q172" i="9"/>
  <c r="Q173" i="9"/>
  <c r="Q174" i="9"/>
  <c r="Q175" i="9"/>
  <c r="Q176" i="9"/>
  <c r="Q177" i="9"/>
  <c r="Q178" i="9"/>
  <c r="Q179" i="9"/>
  <c r="Q180" i="9"/>
  <c r="Q181" i="9"/>
  <c r="Q182" i="9"/>
  <c r="Q183" i="9"/>
  <c r="Q184" i="9"/>
  <c r="Q185" i="9"/>
  <c r="Q186" i="9"/>
  <c r="Q187" i="9"/>
  <c r="Q188" i="9"/>
  <c r="Q189" i="9"/>
  <c r="Q190" i="9"/>
  <c r="Q191" i="9"/>
  <c r="Q192" i="9"/>
  <c r="Q193" i="9"/>
  <c r="Q194" i="9"/>
  <c r="Q195" i="9"/>
  <c r="Q196" i="9"/>
  <c r="Q197" i="9"/>
  <c r="Q198" i="9"/>
  <c r="Q199" i="9"/>
  <c r="Q200" i="9"/>
  <c r="Q201" i="9"/>
  <c r="Q202" i="9"/>
  <c r="Q203" i="9"/>
  <c r="Q204" i="9"/>
  <c r="Q205" i="9"/>
  <c r="Q206" i="9"/>
  <c r="Q207" i="9"/>
  <c r="Q208" i="9"/>
  <c r="Q209" i="9"/>
  <c r="Q210" i="9"/>
  <c r="Q211" i="9"/>
  <c r="Q212" i="9"/>
  <c r="Q213" i="9"/>
  <c r="Q214" i="9"/>
  <c r="Q215" i="9"/>
  <c r="Q216" i="9"/>
  <c r="Q217" i="9"/>
  <c r="Q218" i="9"/>
  <c r="Q219" i="9"/>
  <c r="Q220" i="9"/>
  <c r="Q221" i="9"/>
  <c r="Q222" i="9"/>
  <c r="Q223" i="9"/>
  <c r="Q224" i="9"/>
  <c r="Q225" i="9"/>
  <c r="Q226" i="9"/>
  <c r="Q227" i="9"/>
  <c r="Q228" i="9"/>
  <c r="Q229" i="9"/>
  <c r="Q230" i="9"/>
  <c r="Q231" i="9"/>
  <c r="Q232" i="9"/>
  <c r="Q233" i="9"/>
  <c r="Q234" i="9"/>
  <c r="Q235" i="9"/>
  <c r="Q236" i="9"/>
  <c r="Q237" i="9"/>
  <c r="Q238" i="9"/>
  <c r="Q239" i="9"/>
  <c r="Q240" i="9"/>
  <c r="Q241" i="9"/>
  <c r="Q242" i="9"/>
  <c r="Q243" i="9"/>
  <c r="Q244" i="9"/>
  <c r="Q245" i="9"/>
  <c r="Q246" i="9"/>
  <c r="Q247" i="9"/>
  <c r="Q248" i="9"/>
  <c r="Q249" i="9"/>
  <c r="Q250" i="9"/>
  <c r="Q251" i="9"/>
  <c r="Q252" i="9"/>
  <c r="Q253" i="9"/>
  <c r="Q254" i="9"/>
  <c r="Q255" i="9"/>
  <c r="Q256" i="9"/>
  <c r="Q257" i="9"/>
  <c r="Q258" i="9"/>
  <c r="Q259" i="9"/>
  <c r="Q260" i="9"/>
  <c r="Q261" i="9"/>
  <c r="Q262" i="9"/>
  <c r="Q263" i="9"/>
  <c r="Q264" i="9"/>
  <c r="Q265" i="9"/>
  <c r="Q266" i="9"/>
  <c r="Q267" i="9"/>
  <c r="Q268" i="9"/>
  <c r="Q269" i="9"/>
  <c r="Q270" i="9"/>
  <c r="Q271" i="9"/>
  <c r="Q272" i="9"/>
  <c r="Q273" i="9"/>
  <c r="Q274" i="9"/>
  <c r="Q275" i="9"/>
  <c r="Q276" i="9"/>
  <c r="Q277" i="9"/>
  <c r="Q278" i="9"/>
  <c r="Q279" i="9"/>
  <c r="Q280" i="9"/>
  <c r="Q281" i="9"/>
  <c r="Q282" i="9"/>
  <c r="Q283" i="9"/>
  <c r="Q284" i="9"/>
  <c r="Q285" i="9"/>
  <c r="Q286" i="9"/>
  <c r="Q287" i="9"/>
  <c r="Q288" i="9"/>
  <c r="Q289" i="9"/>
  <c r="Q290" i="9"/>
  <c r="Q291" i="9"/>
  <c r="Q292" i="9"/>
  <c r="Q293" i="9"/>
  <c r="Q294" i="9"/>
  <c r="Q295" i="9"/>
  <c r="Q296" i="9"/>
  <c r="Q297" i="9"/>
  <c r="Q298" i="9"/>
  <c r="Q299" i="9"/>
  <c r="Q300" i="9"/>
  <c r="Q301" i="9"/>
  <c r="Q302" i="9"/>
  <c r="Q303" i="9"/>
  <c r="Q304" i="9"/>
  <c r="Q305" i="9"/>
  <c r="Q306" i="9"/>
  <c r="Q307" i="9"/>
  <c r="Q308" i="9"/>
  <c r="Q309" i="9"/>
  <c r="Q310" i="9"/>
  <c r="Q311" i="9"/>
  <c r="Q312" i="9"/>
  <c r="Q313" i="9"/>
  <c r="Q314" i="9"/>
  <c r="Q315" i="9"/>
  <c r="Q316" i="9"/>
  <c r="Q317" i="9"/>
  <c r="Q318" i="9"/>
  <c r="Q319" i="9"/>
  <c r="Q320" i="9"/>
  <c r="Q321" i="9"/>
  <c r="Q322" i="9"/>
  <c r="Q323" i="9"/>
  <c r="Q324" i="9"/>
  <c r="Q325" i="9"/>
  <c r="Q326" i="9"/>
  <c r="Q327" i="9"/>
  <c r="Q328" i="9"/>
  <c r="Q329" i="9"/>
  <c r="Q330" i="9"/>
  <c r="Q331" i="9"/>
  <c r="Q332" i="9"/>
  <c r="Q333" i="9"/>
  <c r="Q334" i="9"/>
  <c r="Q335" i="9"/>
  <c r="Q336" i="9"/>
  <c r="Q337" i="9"/>
  <c r="Q338" i="9"/>
  <c r="Q339" i="9"/>
  <c r="Q340" i="9"/>
  <c r="Q341" i="9"/>
  <c r="Q342" i="9"/>
  <c r="Q343" i="9"/>
  <c r="Q344" i="9"/>
  <c r="Q345" i="9"/>
  <c r="Q346" i="9"/>
  <c r="Q347" i="9"/>
  <c r="Q348" i="9"/>
  <c r="Q349" i="9"/>
  <c r="Q350" i="9"/>
  <c r="Q351" i="9"/>
  <c r="Q352" i="9"/>
  <c r="Q353" i="9"/>
  <c r="Q354" i="9"/>
  <c r="Q355" i="9"/>
  <c r="Q356" i="9"/>
  <c r="Q357" i="9"/>
  <c r="Q358" i="9"/>
  <c r="Q359" i="9"/>
  <c r="Q360" i="9"/>
  <c r="Q361" i="9"/>
  <c r="Q362" i="9"/>
  <c r="Q363" i="9"/>
  <c r="Q364" i="9"/>
  <c r="Q365" i="9"/>
  <c r="Q366" i="9"/>
  <c r="Q367" i="9"/>
  <c r="Q368" i="9"/>
  <c r="Q369" i="9"/>
  <c r="Q370" i="9"/>
  <c r="Q371" i="9"/>
  <c r="Q372" i="9"/>
  <c r="Q373" i="9"/>
  <c r="Q374" i="9"/>
  <c r="Q375" i="9"/>
  <c r="Q376" i="9"/>
  <c r="Q377" i="9"/>
  <c r="Q378" i="9"/>
  <c r="Q379" i="9"/>
  <c r="Q380" i="9"/>
  <c r="Q381" i="9"/>
  <c r="Q382" i="9"/>
  <c r="Q383" i="9"/>
  <c r="Q384" i="9"/>
  <c r="Q385" i="9"/>
  <c r="Q386" i="9"/>
  <c r="Q387" i="9"/>
  <c r="Q388" i="9"/>
  <c r="Q389" i="9"/>
  <c r="Q390" i="9"/>
  <c r="Q391" i="9"/>
  <c r="Q392" i="9"/>
  <c r="Q393" i="9"/>
  <c r="Q394" i="9"/>
  <c r="Q395" i="9"/>
  <c r="Q396" i="9"/>
  <c r="Q397" i="9"/>
  <c r="Q398" i="9"/>
  <c r="Q399" i="9"/>
  <c r="Q400" i="9"/>
  <c r="Q401" i="9"/>
  <c r="Q402" i="9"/>
  <c r="Q403" i="9"/>
  <c r="Q404" i="9"/>
  <c r="Q405" i="9"/>
  <c r="Q406" i="9"/>
  <c r="Q407" i="9"/>
  <c r="Q408" i="9"/>
  <c r="Q409" i="9"/>
  <c r="Q410" i="9"/>
  <c r="Q411" i="9"/>
  <c r="Q412" i="9"/>
  <c r="Q413" i="9"/>
  <c r="Q414" i="9"/>
  <c r="Q415" i="9"/>
  <c r="Q416" i="9"/>
  <c r="Q417" i="9"/>
  <c r="Q418" i="9"/>
  <c r="Q419" i="9"/>
  <c r="Q420" i="9"/>
  <c r="Q421" i="9"/>
  <c r="Q422" i="9"/>
  <c r="Q423" i="9"/>
  <c r="Q424" i="9"/>
  <c r="Q425" i="9"/>
  <c r="Q426" i="9"/>
  <c r="Q427" i="9"/>
  <c r="Q428" i="9"/>
  <c r="Q429" i="9"/>
  <c r="Q430" i="9"/>
  <c r="Q431" i="9"/>
  <c r="Q432" i="9"/>
  <c r="Q433" i="9"/>
  <c r="Q434" i="9"/>
  <c r="Q435" i="9"/>
  <c r="Q436" i="9"/>
  <c r="Q437" i="9"/>
  <c r="Q438" i="9"/>
  <c r="Q439" i="9"/>
  <c r="Q440" i="9"/>
  <c r="Q441" i="9"/>
  <c r="Q442" i="9"/>
  <c r="Q443" i="9"/>
  <c r="Q444" i="9"/>
  <c r="Q445" i="9"/>
  <c r="Q446" i="9"/>
  <c r="Q447" i="9"/>
  <c r="Q448" i="9"/>
  <c r="Q449" i="9"/>
  <c r="Q450" i="9"/>
  <c r="Q451" i="9"/>
  <c r="Q452" i="9"/>
  <c r="Q453" i="9"/>
  <c r="Q454" i="9"/>
  <c r="Q455" i="9"/>
  <c r="Q456" i="9"/>
  <c r="Q457" i="9"/>
  <c r="Q458" i="9"/>
  <c r="Q459" i="9"/>
  <c r="Q460" i="9"/>
  <c r="Q461" i="9"/>
  <c r="Q462" i="9"/>
  <c r="Q463" i="9"/>
  <c r="Q464" i="9"/>
  <c r="Q465" i="9"/>
  <c r="Q466" i="9"/>
  <c r="Q467" i="9"/>
  <c r="Q468" i="9"/>
  <c r="Q469" i="9"/>
  <c r="Q470" i="9"/>
  <c r="Q471" i="9"/>
  <c r="Q472" i="9"/>
  <c r="Q473" i="9"/>
  <c r="Q474" i="9"/>
  <c r="Q475" i="9"/>
  <c r="Q476" i="9"/>
  <c r="Q477" i="9"/>
  <c r="Q478" i="9"/>
  <c r="Q479" i="9"/>
  <c r="Q480" i="9"/>
  <c r="Q481" i="9"/>
  <c r="Q482" i="9"/>
  <c r="Q483" i="9"/>
  <c r="Q484" i="9"/>
  <c r="Q485" i="9"/>
  <c r="Q486" i="9"/>
  <c r="Q487" i="9"/>
  <c r="Q488" i="9"/>
  <c r="Q489" i="9"/>
  <c r="Q490" i="9"/>
  <c r="Q491" i="9"/>
  <c r="Q492" i="9"/>
  <c r="Q493" i="9"/>
  <c r="Q494" i="9"/>
  <c r="Q495" i="9"/>
  <c r="Q496" i="9"/>
  <c r="Q497" i="9"/>
  <c r="Q498" i="9"/>
  <c r="Q499" i="9"/>
  <c r="Q500" i="9"/>
  <c r="Q501" i="9"/>
  <c r="Q502" i="9"/>
  <c r="Q503" i="9"/>
  <c r="Q504" i="9"/>
  <c r="Q505" i="9"/>
  <c r="Q506" i="9"/>
  <c r="Q507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P142" i="9"/>
  <c r="P143" i="9"/>
  <c r="P144" i="9"/>
  <c r="P145" i="9"/>
  <c r="P146" i="9"/>
  <c r="P147" i="9"/>
  <c r="P148" i="9"/>
  <c r="P149" i="9"/>
  <c r="P150" i="9"/>
  <c r="P151" i="9"/>
  <c r="P152" i="9"/>
  <c r="P153" i="9"/>
  <c r="P154" i="9"/>
  <c r="P155" i="9"/>
  <c r="P156" i="9"/>
  <c r="P157" i="9"/>
  <c r="P158" i="9"/>
  <c r="P159" i="9"/>
  <c r="P160" i="9"/>
  <c r="P161" i="9"/>
  <c r="P162" i="9"/>
  <c r="P163" i="9"/>
  <c r="P164" i="9"/>
  <c r="P165" i="9"/>
  <c r="P166" i="9"/>
  <c r="P167" i="9"/>
  <c r="P168" i="9"/>
  <c r="P169" i="9"/>
  <c r="P170" i="9"/>
  <c r="P171" i="9"/>
  <c r="P172" i="9"/>
  <c r="P173" i="9"/>
  <c r="P174" i="9"/>
  <c r="P175" i="9"/>
  <c r="P176" i="9"/>
  <c r="P177" i="9"/>
  <c r="P178" i="9"/>
  <c r="P179" i="9"/>
  <c r="P180" i="9"/>
  <c r="P181" i="9"/>
  <c r="P182" i="9"/>
  <c r="P183" i="9"/>
  <c r="P184" i="9"/>
  <c r="P185" i="9"/>
  <c r="P186" i="9"/>
  <c r="P187" i="9"/>
  <c r="P188" i="9"/>
  <c r="P189" i="9"/>
  <c r="P190" i="9"/>
  <c r="P191" i="9"/>
  <c r="P192" i="9"/>
  <c r="P193" i="9"/>
  <c r="P194" i="9"/>
  <c r="P195" i="9"/>
  <c r="P196" i="9"/>
  <c r="P197" i="9"/>
  <c r="P198" i="9"/>
  <c r="P199" i="9"/>
  <c r="P200" i="9"/>
  <c r="P201" i="9"/>
  <c r="P202" i="9"/>
  <c r="P203" i="9"/>
  <c r="P204" i="9"/>
  <c r="P205" i="9"/>
  <c r="P206" i="9"/>
  <c r="P207" i="9"/>
  <c r="P208" i="9"/>
  <c r="P209" i="9"/>
  <c r="P210" i="9"/>
  <c r="P211" i="9"/>
  <c r="P212" i="9"/>
  <c r="P213" i="9"/>
  <c r="P214" i="9"/>
  <c r="P215" i="9"/>
  <c r="P216" i="9"/>
  <c r="P217" i="9"/>
  <c r="P218" i="9"/>
  <c r="P219" i="9"/>
  <c r="P220" i="9"/>
  <c r="P221" i="9"/>
  <c r="P222" i="9"/>
  <c r="P223" i="9"/>
  <c r="P224" i="9"/>
  <c r="P225" i="9"/>
  <c r="P226" i="9"/>
  <c r="P227" i="9"/>
  <c r="P228" i="9"/>
  <c r="P229" i="9"/>
  <c r="P230" i="9"/>
  <c r="P231" i="9"/>
  <c r="P232" i="9"/>
  <c r="P233" i="9"/>
  <c r="P234" i="9"/>
  <c r="P235" i="9"/>
  <c r="P236" i="9"/>
  <c r="P237" i="9"/>
  <c r="P238" i="9"/>
  <c r="P239" i="9"/>
  <c r="P240" i="9"/>
  <c r="P241" i="9"/>
  <c r="P242" i="9"/>
  <c r="P243" i="9"/>
  <c r="P244" i="9"/>
  <c r="P245" i="9"/>
  <c r="P246" i="9"/>
  <c r="P247" i="9"/>
  <c r="P248" i="9"/>
  <c r="P249" i="9"/>
  <c r="P250" i="9"/>
  <c r="P251" i="9"/>
  <c r="P252" i="9"/>
  <c r="P253" i="9"/>
  <c r="P254" i="9"/>
  <c r="P255" i="9"/>
  <c r="P256" i="9"/>
  <c r="P257" i="9"/>
  <c r="P258" i="9"/>
  <c r="P259" i="9"/>
  <c r="P260" i="9"/>
  <c r="P261" i="9"/>
  <c r="P262" i="9"/>
  <c r="P263" i="9"/>
  <c r="P264" i="9"/>
  <c r="P265" i="9"/>
  <c r="P266" i="9"/>
  <c r="P267" i="9"/>
  <c r="P268" i="9"/>
  <c r="P269" i="9"/>
  <c r="P270" i="9"/>
  <c r="P271" i="9"/>
  <c r="P272" i="9"/>
  <c r="P273" i="9"/>
  <c r="P274" i="9"/>
  <c r="P275" i="9"/>
  <c r="P276" i="9"/>
  <c r="P277" i="9"/>
  <c r="P278" i="9"/>
  <c r="P279" i="9"/>
  <c r="P280" i="9"/>
  <c r="P281" i="9"/>
  <c r="P282" i="9"/>
  <c r="P283" i="9"/>
  <c r="P284" i="9"/>
  <c r="P285" i="9"/>
  <c r="P286" i="9"/>
  <c r="P287" i="9"/>
  <c r="P288" i="9"/>
  <c r="P289" i="9"/>
  <c r="P290" i="9"/>
  <c r="P291" i="9"/>
  <c r="P292" i="9"/>
  <c r="P293" i="9"/>
  <c r="P294" i="9"/>
  <c r="P295" i="9"/>
  <c r="P296" i="9"/>
  <c r="P297" i="9"/>
  <c r="P298" i="9"/>
  <c r="P299" i="9"/>
  <c r="P300" i="9"/>
  <c r="P301" i="9"/>
  <c r="P302" i="9"/>
  <c r="P303" i="9"/>
  <c r="P304" i="9"/>
  <c r="P305" i="9"/>
  <c r="P306" i="9"/>
  <c r="P307" i="9"/>
  <c r="P308" i="9"/>
  <c r="P309" i="9"/>
  <c r="P310" i="9"/>
  <c r="P311" i="9"/>
  <c r="P312" i="9"/>
  <c r="P313" i="9"/>
  <c r="P314" i="9"/>
  <c r="P315" i="9"/>
  <c r="P316" i="9"/>
  <c r="P317" i="9"/>
  <c r="P318" i="9"/>
  <c r="P319" i="9"/>
  <c r="P320" i="9"/>
  <c r="P321" i="9"/>
  <c r="P322" i="9"/>
  <c r="P323" i="9"/>
  <c r="P324" i="9"/>
  <c r="P325" i="9"/>
  <c r="P326" i="9"/>
  <c r="P327" i="9"/>
  <c r="P328" i="9"/>
  <c r="P329" i="9"/>
  <c r="P330" i="9"/>
  <c r="P331" i="9"/>
  <c r="P332" i="9"/>
  <c r="P333" i="9"/>
  <c r="P334" i="9"/>
  <c r="P335" i="9"/>
  <c r="P336" i="9"/>
  <c r="P337" i="9"/>
  <c r="P338" i="9"/>
  <c r="P339" i="9"/>
  <c r="P340" i="9"/>
  <c r="P341" i="9"/>
  <c r="P342" i="9"/>
  <c r="P343" i="9"/>
  <c r="P344" i="9"/>
  <c r="P345" i="9"/>
  <c r="P346" i="9"/>
  <c r="P347" i="9"/>
  <c r="P348" i="9"/>
  <c r="P349" i="9"/>
  <c r="P350" i="9"/>
  <c r="P351" i="9"/>
  <c r="P352" i="9"/>
  <c r="P353" i="9"/>
  <c r="P354" i="9"/>
  <c r="P355" i="9"/>
  <c r="P356" i="9"/>
  <c r="P357" i="9"/>
  <c r="P358" i="9"/>
  <c r="P359" i="9"/>
  <c r="P360" i="9"/>
  <c r="P361" i="9"/>
  <c r="P362" i="9"/>
  <c r="P363" i="9"/>
  <c r="P364" i="9"/>
  <c r="P365" i="9"/>
  <c r="P366" i="9"/>
  <c r="P367" i="9"/>
  <c r="P368" i="9"/>
  <c r="P369" i="9"/>
  <c r="P370" i="9"/>
  <c r="P371" i="9"/>
  <c r="P372" i="9"/>
  <c r="P373" i="9"/>
  <c r="P374" i="9"/>
  <c r="P375" i="9"/>
  <c r="P376" i="9"/>
  <c r="P377" i="9"/>
  <c r="P378" i="9"/>
  <c r="P379" i="9"/>
  <c r="P380" i="9"/>
  <c r="P381" i="9"/>
  <c r="P382" i="9"/>
  <c r="P383" i="9"/>
  <c r="P384" i="9"/>
  <c r="P385" i="9"/>
  <c r="P386" i="9"/>
  <c r="P387" i="9"/>
  <c r="P388" i="9"/>
  <c r="P389" i="9"/>
  <c r="P390" i="9"/>
  <c r="P391" i="9"/>
  <c r="P392" i="9"/>
  <c r="P393" i="9"/>
  <c r="P394" i="9"/>
  <c r="P395" i="9"/>
  <c r="P396" i="9"/>
  <c r="P397" i="9"/>
  <c r="P398" i="9"/>
  <c r="P399" i="9"/>
  <c r="P400" i="9"/>
  <c r="P401" i="9"/>
  <c r="P402" i="9"/>
  <c r="P403" i="9"/>
  <c r="P404" i="9"/>
  <c r="P405" i="9"/>
  <c r="P406" i="9"/>
  <c r="P407" i="9"/>
  <c r="P408" i="9"/>
  <c r="P409" i="9"/>
  <c r="P410" i="9"/>
  <c r="P411" i="9"/>
  <c r="P412" i="9"/>
  <c r="P413" i="9"/>
  <c r="P414" i="9"/>
  <c r="P415" i="9"/>
  <c r="P416" i="9"/>
  <c r="P417" i="9"/>
  <c r="P418" i="9"/>
  <c r="P419" i="9"/>
  <c r="P420" i="9"/>
  <c r="P421" i="9"/>
  <c r="P422" i="9"/>
  <c r="P423" i="9"/>
  <c r="P424" i="9"/>
  <c r="P425" i="9"/>
  <c r="P426" i="9"/>
  <c r="P427" i="9"/>
  <c r="P428" i="9"/>
  <c r="P429" i="9"/>
  <c r="P430" i="9"/>
  <c r="P431" i="9"/>
  <c r="P432" i="9"/>
  <c r="P433" i="9"/>
  <c r="P434" i="9"/>
  <c r="P435" i="9"/>
  <c r="P436" i="9"/>
  <c r="P437" i="9"/>
  <c r="P438" i="9"/>
  <c r="P439" i="9"/>
  <c r="P440" i="9"/>
  <c r="P441" i="9"/>
  <c r="P442" i="9"/>
  <c r="P443" i="9"/>
  <c r="P444" i="9"/>
  <c r="P445" i="9"/>
  <c r="P446" i="9"/>
  <c r="P447" i="9"/>
  <c r="P448" i="9"/>
  <c r="P449" i="9"/>
  <c r="P450" i="9"/>
  <c r="P451" i="9"/>
  <c r="P452" i="9"/>
  <c r="P453" i="9"/>
  <c r="P454" i="9"/>
  <c r="P455" i="9"/>
  <c r="P456" i="9"/>
  <c r="P457" i="9"/>
  <c r="P458" i="9"/>
  <c r="P459" i="9"/>
  <c r="P460" i="9"/>
  <c r="P461" i="9"/>
  <c r="P462" i="9"/>
  <c r="P463" i="9"/>
  <c r="P464" i="9"/>
  <c r="P465" i="9"/>
  <c r="P466" i="9"/>
  <c r="P467" i="9"/>
  <c r="P468" i="9"/>
  <c r="P469" i="9"/>
  <c r="P470" i="9"/>
  <c r="P471" i="9"/>
  <c r="P472" i="9"/>
  <c r="P473" i="9"/>
  <c r="P474" i="9"/>
  <c r="P475" i="9"/>
  <c r="P476" i="9"/>
  <c r="P477" i="9"/>
  <c r="P478" i="9"/>
  <c r="P479" i="9"/>
  <c r="P480" i="9"/>
  <c r="P481" i="9"/>
  <c r="P482" i="9"/>
  <c r="P483" i="9"/>
  <c r="P484" i="9"/>
  <c r="P485" i="9"/>
  <c r="P486" i="9"/>
  <c r="P487" i="9"/>
  <c r="P488" i="9"/>
  <c r="P489" i="9"/>
  <c r="P490" i="9"/>
  <c r="P491" i="9"/>
  <c r="P492" i="9"/>
  <c r="P493" i="9"/>
  <c r="P494" i="9"/>
  <c r="P495" i="9"/>
  <c r="P496" i="9"/>
  <c r="P497" i="9"/>
  <c r="P498" i="9"/>
  <c r="P499" i="9"/>
  <c r="P500" i="9"/>
  <c r="P501" i="9"/>
  <c r="P502" i="9"/>
  <c r="P503" i="9"/>
  <c r="P504" i="9"/>
  <c r="P505" i="9"/>
  <c r="P506" i="9"/>
  <c r="P507" i="9"/>
  <c r="C63" i="13" l="1"/>
  <c r="F63" i="13"/>
  <c r="S7" i="9"/>
  <c r="B44" i="13"/>
  <c r="B43" i="13"/>
  <c r="R7" i="9" l="1"/>
  <c r="A43" i="13"/>
  <c r="F38" i="13"/>
  <c r="C38" i="13"/>
  <c r="F52" i="13"/>
  <c r="F56" i="13"/>
  <c r="F58" i="13"/>
  <c r="F59" i="13"/>
  <c r="F60" i="13"/>
  <c r="F61" i="13"/>
  <c r="F62" i="13"/>
  <c r="F66" i="13"/>
  <c r="F68" i="13"/>
  <c r="F64" i="13" l="1"/>
  <c r="C27" i="13"/>
  <c r="F53" i="13"/>
  <c r="F54" i="13" s="1"/>
  <c r="F69" i="13" l="1"/>
  <c r="J66" i="13" l="1"/>
  <c r="I66" i="13"/>
  <c r="J59" i="13"/>
  <c r="J61" i="13"/>
  <c r="J62" i="13"/>
  <c r="J52" i="13"/>
  <c r="I52" i="13"/>
  <c r="I59" i="13"/>
  <c r="I61" i="13"/>
  <c r="I62" i="13"/>
  <c r="C59" i="13" l="1"/>
  <c r="H68" i="13"/>
  <c r="H66" i="13"/>
  <c r="H62" i="13"/>
  <c r="H61" i="13"/>
  <c r="H60" i="13"/>
  <c r="H52" i="13"/>
  <c r="C68" i="13"/>
  <c r="B68" i="13"/>
  <c r="C66" i="13"/>
  <c r="B66" i="13"/>
  <c r="C62" i="13"/>
  <c r="C61" i="13"/>
  <c r="B61" i="13"/>
  <c r="C60" i="13"/>
  <c r="B60" i="13"/>
  <c r="B59" i="13"/>
  <c r="C58" i="13"/>
  <c r="B58" i="13"/>
  <c r="C56" i="13"/>
  <c r="B56" i="13"/>
  <c r="C53" i="13"/>
  <c r="B53" i="13"/>
  <c r="C52" i="13"/>
  <c r="B52" i="13"/>
  <c r="F26" i="13"/>
  <c r="B64" i="13" l="1"/>
  <c r="C64" i="13"/>
  <c r="C54" i="13"/>
  <c r="B54" i="13"/>
  <c r="H56" i="13"/>
  <c r="R11" i="9"/>
  <c r="S12" i="9"/>
  <c r="I13" i="9"/>
  <c r="R13" i="9" s="1"/>
  <c r="I14" i="9"/>
  <c r="I15" i="9"/>
  <c r="S15" i="9" s="1"/>
  <c r="I16" i="9"/>
  <c r="R16" i="9" s="1"/>
  <c r="I17" i="9"/>
  <c r="R17" i="9" s="1"/>
  <c r="I18" i="9"/>
  <c r="I19" i="9"/>
  <c r="I20" i="9"/>
  <c r="I21" i="9"/>
  <c r="R21" i="9" s="1"/>
  <c r="I22" i="9"/>
  <c r="R22" i="9" s="1"/>
  <c r="I23" i="9"/>
  <c r="I24" i="9"/>
  <c r="I25" i="9"/>
  <c r="R25" i="9" s="1"/>
  <c r="I26" i="9"/>
  <c r="I27" i="9"/>
  <c r="R27" i="9" s="1"/>
  <c r="I28" i="9"/>
  <c r="S28" i="9" s="1"/>
  <c r="I29" i="9"/>
  <c r="R29" i="9" s="1"/>
  <c r="I30" i="9"/>
  <c r="I31" i="9"/>
  <c r="S31" i="9" s="1"/>
  <c r="I32" i="9"/>
  <c r="R32" i="9" s="1"/>
  <c r="I33" i="9"/>
  <c r="R33" i="9" s="1"/>
  <c r="I34" i="9"/>
  <c r="I35" i="9"/>
  <c r="I36" i="9"/>
  <c r="I37" i="9"/>
  <c r="R37" i="9" s="1"/>
  <c r="I38" i="9"/>
  <c r="R38" i="9" s="1"/>
  <c r="I39" i="9"/>
  <c r="I40" i="9"/>
  <c r="I41" i="9"/>
  <c r="R41" i="9" s="1"/>
  <c r="I42" i="9"/>
  <c r="I43" i="9"/>
  <c r="R43" i="9" s="1"/>
  <c r="I44" i="9"/>
  <c r="S44" i="9" s="1"/>
  <c r="I45" i="9"/>
  <c r="R45" i="9" s="1"/>
  <c r="I46" i="9"/>
  <c r="I47" i="9"/>
  <c r="S47" i="9" s="1"/>
  <c r="I48" i="9"/>
  <c r="R48" i="9" s="1"/>
  <c r="I49" i="9"/>
  <c r="R49" i="9" s="1"/>
  <c r="I50" i="9"/>
  <c r="I51" i="9"/>
  <c r="I52" i="9"/>
  <c r="I53" i="9"/>
  <c r="R53" i="9" s="1"/>
  <c r="I54" i="9"/>
  <c r="R54" i="9" s="1"/>
  <c r="I55" i="9"/>
  <c r="I56" i="9"/>
  <c r="I57" i="9"/>
  <c r="R57" i="9" s="1"/>
  <c r="I58" i="9"/>
  <c r="I59" i="9"/>
  <c r="R59" i="9" s="1"/>
  <c r="I60" i="9"/>
  <c r="S60" i="9" s="1"/>
  <c r="I61" i="9"/>
  <c r="R61" i="9" s="1"/>
  <c r="I62" i="9"/>
  <c r="I63" i="9"/>
  <c r="S63" i="9" s="1"/>
  <c r="I64" i="9"/>
  <c r="I65" i="9"/>
  <c r="R65" i="9" s="1"/>
  <c r="I66" i="9"/>
  <c r="I67" i="9"/>
  <c r="I68" i="9"/>
  <c r="I69" i="9"/>
  <c r="R69" i="9" s="1"/>
  <c r="I70" i="9"/>
  <c r="R70" i="9" s="1"/>
  <c r="I71" i="9"/>
  <c r="I72" i="9"/>
  <c r="I73" i="9"/>
  <c r="S73" i="9" s="1"/>
  <c r="I74" i="9"/>
  <c r="I75" i="9"/>
  <c r="R75" i="9" s="1"/>
  <c r="I76" i="9"/>
  <c r="I77" i="9"/>
  <c r="R77" i="9" s="1"/>
  <c r="I78" i="9"/>
  <c r="I79" i="9"/>
  <c r="S79" i="9" s="1"/>
  <c r="I80" i="9"/>
  <c r="I81" i="9"/>
  <c r="R81" i="9" s="1"/>
  <c r="I82" i="9"/>
  <c r="I83" i="9"/>
  <c r="I84" i="9"/>
  <c r="I85" i="9"/>
  <c r="R85" i="9" s="1"/>
  <c r="I86" i="9"/>
  <c r="R86" i="9" s="1"/>
  <c r="I87" i="9"/>
  <c r="I88" i="9"/>
  <c r="I89" i="9"/>
  <c r="S89" i="9" s="1"/>
  <c r="I90" i="9"/>
  <c r="I91" i="9"/>
  <c r="R91" i="9" s="1"/>
  <c r="I92" i="9"/>
  <c r="I93" i="9"/>
  <c r="R93" i="9" s="1"/>
  <c r="I94" i="9"/>
  <c r="I95" i="9"/>
  <c r="S95" i="9" s="1"/>
  <c r="I96" i="9"/>
  <c r="I97" i="9"/>
  <c r="R97" i="9" s="1"/>
  <c r="I98" i="9"/>
  <c r="I99" i="9"/>
  <c r="I100" i="9"/>
  <c r="I101" i="9"/>
  <c r="R101" i="9" s="1"/>
  <c r="I102" i="9"/>
  <c r="R102" i="9" s="1"/>
  <c r="I103" i="9"/>
  <c r="I104" i="9"/>
  <c r="I105" i="9"/>
  <c r="R105" i="9" s="1"/>
  <c r="I106" i="9"/>
  <c r="I107" i="9"/>
  <c r="R107" i="9" s="1"/>
  <c r="I108" i="9"/>
  <c r="I109" i="9"/>
  <c r="I110" i="9"/>
  <c r="I111" i="9"/>
  <c r="S111" i="9" s="1"/>
  <c r="I112" i="9"/>
  <c r="I113" i="9"/>
  <c r="R113" i="9" s="1"/>
  <c r="I114" i="9"/>
  <c r="I115" i="9"/>
  <c r="I116" i="9"/>
  <c r="I117" i="9"/>
  <c r="I118" i="9"/>
  <c r="R118" i="9" s="1"/>
  <c r="I119" i="9"/>
  <c r="I120" i="9"/>
  <c r="I121" i="9"/>
  <c r="I122" i="9"/>
  <c r="I123" i="9"/>
  <c r="R123" i="9" s="1"/>
  <c r="I124" i="9"/>
  <c r="I125" i="9"/>
  <c r="I126" i="9"/>
  <c r="I127" i="9"/>
  <c r="S127" i="9" s="1"/>
  <c r="I128" i="9"/>
  <c r="I129" i="9"/>
  <c r="R129" i="9" s="1"/>
  <c r="I130" i="9"/>
  <c r="I131" i="9"/>
  <c r="I132" i="9"/>
  <c r="I133" i="9"/>
  <c r="I134" i="9"/>
  <c r="R134" i="9" s="1"/>
  <c r="I135" i="9"/>
  <c r="I136" i="9"/>
  <c r="I137" i="9"/>
  <c r="I138" i="9"/>
  <c r="I139" i="9"/>
  <c r="R139" i="9" s="1"/>
  <c r="I140" i="9"/>
  <c r="I141" i="9"/>
  <c r="I142" i="9"/>
  <c r="I143" i="9"/>
  <c r="S143" i="9" s="1"/>
  <c r="I144" i="9"/>
  <c r="I145" i="9"/>
  <c r="R145" i="9" s="1"/>
  <c r="I146" i="9"/>
  <c r="I147" i="9"/>
  <c r="I148" i="9"/>
  <c r="I149" i="9"/>
  <c r="I150" i="9"/>
  <c r="R150" i="9" s="1"/>
  <c r="I151" i="9"/>
  <c r="I152" i="9"/>
  <c r="I153" i="9"/>
  <c r="I154" i="9"/>
  <c r="I155" i="9"/>
  <c r="R155" i="9" s="1"/>
  <c r="I156" i="9"/>
  <c r="I157" i="9"/>
  <c r="I158" i="9"/>
  <c r="I159" i="9"/>
  <c r="S159" i="9" s="1"/>
  <c r="I160" i="9"/>
  <c r="I161" i="9"/>
  <c r="R161" i="9" s="1"/>
  <c r="I162" i="9"/>
  <c r="I163" i="9"/>
  <c r="I164" i="9"/>
  <c r="I165" i="9"/>
  <c r="I166" i="9"/>
  <c r="R166" i="9" s="1"/>
  <c r="I167" i="9"/>
  <c r="I168" i="9"/>
  <c r="I169" i="9"/>
  <c r="I170" i="9"/>
  <c r="I171" i="9"/>
  <c r="I172" i="9"/>
  <c r="I173" i="9"/>
  <c r="I174" i="9"/>
  <c r="I175" i="9"/>
  <c r="I176" i="9"/>
  <c r="I177" i="9"/>
  <c r="R177" i="9" s="1"/>
  <c r="I178" i="9"/>
  <c r="I179" i="9"/>
  <c r="I180" i="9"/>
  <c r="I181" i="9"/>
  <c r="I182" i="9"/>
  <c r="R182" i="9" s="1"/>
  <c r="I183" i="9"/>
  <c r="I184" i="9"/>
  <c r="I185" i="9"/>
  <c r="I186" i="9"/>
  <c r="I187" i="9"/>
  <c r="I188" i="9"/>
  <c r="I189" i="9"/>
  <c r="I190" i="9"/>
  <c r="I191" i="9"/>
  <c r="I192" i="9"/>
  <c r="I193" i="9"/>
  <c r="R193" i="9" s="1"/>
  <c r="I194" i="9"/>
  <c r="I195" i="9"/>
  <c r="I196" i="9"/>
  <c r="I197" i="9"/>
  <c r="I198" i="9"/>
  <c r="R198" i="9" s="1"/>
  <c r="I199" i="9"/>
  <c r="I200" i="9"/>
  <c r="I201" i="9"/>
  <c r="I202" i="9"/>
  <c r="I203" i="9"/>
  <c r="I204" i="9"/>
  <c r="I205" i="9"/>
  <c r="I206" i="9"/>
  <c r="I207" i="9"/>
  <c r="I208" i="9"/>
  <c r="I209" i="9"/>
  <c r="R209" i="9" s="1"/>
  <c r="I210" i="9"/>
  <c r="I211" i="9"/>
  <c r="I212" i="9"/>
  <c r="I213" i="9"/>
  <c r="I214" i="9"/>
  <c r="R214" i="9" s="1"/>
  <c r="I215" i="9"/>
  <c r="I216" i="9"/>
  <c r="I217" i="9"/>
  <c r="I218" i="9"/>
  <c r="I219" i="9"/>
  <c r="I220" i="9"/>
  <c r="I221" i="9"/>
  <c r="I222" i="9"/>
  <c r="I223" i="9"/>
  <c r="I224" i="9"/>
  <c r="I225" i="9"/>
  <c r="R225" i="9" s="1"/>
  <c r="I226" i="9"/>
  <c r="I227" i="9"/>
  <c r="I228" i="9"/>
  <c r="I229" i="9"/>
  <c r="I230" i="9"/>
  <c r="R230" i="9" s="1"/>
  <c r="I231" i="9"/>
  <c r="I232" i="9"/>
  <c r="I233" i="9"/>
  <c r="I234" i="9"/>
  <c r="I235" i="9"/>
  <c r="I236" i="9"/>
  <c r="I237" i="9"/>
  <c r="I238" i="9"/>
  <c r="I239" i="9"/>
  <c r="I240" i="9"/>
  <c r="I241" i="9"/>
  <c r="R241" i="9" s="1"/>
  <c r="I242" i="9"/>
  <c r="I243" i="9"/>
  <c r="I244" i="9"/>
  <c r="I245" i="9"/>
  <c r="I246" i="9"/>
  <c r="R246" i="9" s="1"/>
  <c r="I247" i="9"/>
  <c r="I248" i="9"/>
  <c r="I249" i="9"/>
  <c r="I250" i="9"/>
  <c r="I251" i="9"/>
  <c r="I252" i="9"/>
  <c r="I253" i="9"/>
  <c r="I254" i="9"/>
  <c r="I255" i="9"/>
  <c r="I256" i="9"/>
  <c r="I257" i="9"/>
  <c r="R257" i="9" s="1"/>
  <c r="I258" i="9"/>
  <c r="I259" i="9"/>
  <c r="I260" i="9"/>
  <c r="I261" i="9"/>
  <c r="I262" i="9"/>
  <c r="R262" i="9" s="1"/>
  <c r="I263" i="9"/>
  <c r="I264" i="9"/>
  <c r="I265" i="9"/>
  <c r="I266" i="9"/>
  <c r="I267" i="9"/>
  <c r="I268" i="9"/>
  <c r="I269" i="9"/>
  <c r="I270" i="9"/>
  <c r="I271" i="9"/>
  <c r="I272" i="9"/>
  <c r="I273" i="9"/>
  <c r="R273" i="9" s="1"/>
  <c r="I274" i="9"/>
  <c r="I275" i="9"/>
  <c r="I276" i="9"/>
  <c r="I277" i="9"/>
  <c r="I278" i="9"/>
  <c r="R278" i="9" s="1"/>
  <c r="I279" i="9"/>
  <c r="I280" i="9"/>
  <c r="I281" i="9"/>
  <c r="I282" i="9"/>
  <c r="I283" i="9"/>
  <c r="I284" i="9"/>
  <c r="I285" i="9"/>
  <c r="I286" i="9"/>
  <c r="I287" i="9"/>
  <c r="I288" i="9"/>
  <c r="I289" i="9"/>
  <c r="R289" i="9" s="1"/>
  <c r="I290" i="9"/>
  <c r="I291" i="9"/>
  <c r="I292" i="9"/>
  <c r="I293" i="9"/>
  <c r="I294" i="9"/>
  <c r="R294" i="9" s="1"/>
  <c r="I295" i="9"/>
  <c r="I296" i="9"/>
  <c r="I297" i="9"/>
  <c r="I298" i="9"/>
  <c r="I299" i="9"/>
  <c r="I300" i="9"/>
  <c r="I301" i="9"/>
  <c r="I302" i="9"/>
  <c r="I303" i="9"/>
  <c r="I304" i="9"/>
  <c r="I305" i="9"/>
  <c r="R305" i="9" s="1"/>
  <c r="I306" i="9"/>
  <c r="I307" i="9"/>
  <c r="I308" i="9"/>
  <c r="I309" i="9"/>
  <c r="I310" i="9"/>
  <c r="R310" i="9" s="1"/>
  <c r="I311" i="9"/>
  <c r="I312" i="9"/>
  <c r="I313" i="9"/>
  <c r="I314" i="9"/>
  <c r="I315" i="9"/>
  <c r="I316" i="9"/>
  <c r="I317" i="9"/>
  <c r="I318" i="9"/>
  <c r="I319" i="9"/>
  <c r="I320" i="9"/>
  <c r="I321" i="9"/>
  <c r="R321" i="9" s="1"/>
  <c r="I322" i="9"/>
  <c r="I323" i="9"/>
  <c r="I324" i="9"/>
  <c r="I325" i="9"/>
  <c r="I326" i="9"/>
  <c r="R326" i="9" s="1"/>
  <c r="I327" i="9"/>
  <c r="I328" i="9"/>
  <c r="I329" i="9"/>
  <c r="I330" i="9"/>
  <c r="I331" i="9"/>
  <c r="I332" i="9"/>
  <c r="I333" i="9"/>
  <c r="I334" i="9"/>
  <c r="I335" i="9"/>
  <c r="I336" i="9"/>
  <c r="I337" i="9"/>
  <c r="R337" i="9" s="1"/>
  <c r="I338" i="9"/>
  <c r="I339" i="9"/>
  <c r="I340" i="9"/>
  <c r="I341" i="9"/>
  <c r="I342" i="9"/>
  <c r="R342" i="9" s="1"/>
  <c r="I343" i="9"/>
  <c r="I344" i="9"/>
  <c r="I345" i="9"/>
  <c r="I346" i="9"/>
  <c r="I347" i="9"/>
  <c r="I348" i="9"/>
  <c r="I349" i="9"/>
  <c r="I350" i="9"/>
  <c r="I351" i="9"/>
  <c r="I352" i="9"/>
  <c r="I353" i="9"/>
  <c r="R353" i="9" s="1"/>
  <c r="I354" i="9"/>
  <c r="I355" i="9"/>
  <c r="I356" i="9"/>
  <c r="I357" i="9"/>
  <c r="I358" i="9"/>
  <c r="R358" i="9" s="1"/>
  <c r="I359" i="9"/>
  <c r="I360" i="9"/>
  <c r="I361" i="9"/>
  <c r="I362" i="9"/>
  <c r="I363" i="9"/>
  <c r="I364" i="9"/>
  <c r="I365" i="9"/>
  <c r="I366" i="9"/>
  <c r="I367" i="9"/>
  <c r="I368" i="9"/>
  <c r="I369" i="9"/>
  <c r="R369" i="9" s="1"/>
  <c r="I370" i="9"/>
  <c r="I371" i="9"/>
  <c r="I372" i="9"/>
  <c r="I373" i="9"/>
  <c r="I374" i="9"/>
  <c r="R374" i="9" s="1"/>
  <c r="I375" i="9"/>
  <c r="I376" i="9"/>
  <c r="I377" i="9"/>
  <c r="I378" i="9"/>
  <c r="I379" i="9"/>
  <c r="I380" i="9"/>
  <c r="I381" i="9"/>
  <c r="I382" i="9"/>
  <c r="I383" i="9"/>
  <c r="I384" i="9"/>
  <c r="I385" i="9"/>
  <c r="R385" i="9" s="1"/>
  <c r="I386" i="9"/>
  <c r="I387" i="9"/>
  <c r="I388" i="9"/>
  <c r="I389" i="9"/>
  <c r="I390" i="9"/>
  <c r="R390" i="9" s="1"/>
  <c r="I391" i="9"/>
  <c r="I392" i="9"/>
  <c r="I393" i="9"/>
  <c r="I394" i="9"/>
  <c r="I395" i="9"/>
  <c r="I396" i="9"/>
  <c r="I397" i="9"/>
  <c r="I398" i="9"/>
  <c r="I399" i="9"/>
  <c r="I400" i="9"/>
  <c r="I401" i="9"/>
  <c r="R401" i="9" s="1"/>
  <c r="I402" i="9"/>
  <c r="I403" i="9"/>
  <c r="I404" i="9"/>
  <c r="I405" i="9"/>
  <c r="I406" i="9"/>
  <c r="R406" i="9" s="1"/>
  <c r="I407" i="9"/>
  <c r="I408" i="9"/>
  <c r="I409" i="9"/>
  <c r="I410" i="9"/>
  <c r="I411" i="9"/>
  <c r="I412" i="9"/>
  <c r="I413" i="9"/>
  <c r="I414" i="9"/>
  <c r="I415" i="9"/>
  <c r="I416" i="9"/>
  <c r="I417" i="9"/>
  <c r="R417" i="9" s="1"/>
  <c r="I418" i="9"/>
  <c r="I419" i="9"/>
  <c r="I420" i="9"/>
  <c r="I421" i="9"/>
  <c r="I422" i="9"/>
  <c r="I423" i="9"/>
  <c r="I424" i="9"/>
  <c r="I425" i="9"/>
  <c r="I426" i="9"/>
  <c r="I427" i="9"/>
  <c r="I428" i="9"/>
  <c r="I429" i="9"/>
  <c r="I430" i="9"/>
  <c r="I431" i="9"/>
  <c r="I432" i="9"/>
  <c r="I433" i="9"/>
  <c r="R433" i="9" s="1"/>
  <c r="I434" i="9"/>
  <c r="I435" i="9"/>
  <c r="I436" i="9"/>
  <c r="I437" i="9"/>
  <c r="I438" i="9"/>
  <c r="I439" i="9"/>
  <c r="I440" i="9"/>
  <c r="I441" i="9"/>
  <c r="I442" i="9"/>
  <c r="I443" i="9"/>
  <c r="I444" i="9"/>
  <c r="I445" i="9"/>
  <c r="I446" i="9"/>
  <c r="I447" i="9"/>
  <c r="I448" i="9"/>
  <c r="I449" i="9"/>
  <c r="R449" i="9" s="1"/>
  <c r="I450" i="9"/>
  <c r="I451" i="9"/>
  <c r="I452" i="9"/>
  <c r="I453" i="9"/>
  <c r="I454" i="9"/>
  <c r="I455" i="9"/>
  <c r="I456" i="9"/>
  <c r="I457" i="9"/>
  <c r="I458" i="9"/>
  <c r="I459" i="9"/>
  <c r="I460" i="9"/>
  <c r="I461" i="9"/>
  <c r="I462" i="9"/>
  <c r="I463" i="9"/>
  <c r="I464" i="9"/>
  <c r="I465" i="9"/>
  <c r="R465" i="9" s="1"/>
  <c r="I466" i="9"/>
  <c r="I467" i="9"/>
  <c r="I468" i="9"/>
  <c r="I469" i="9"/>
  <c r="I470" i="9"/>
  <c r="I471" i="9"/>
  <c r="I472" i="9"/>
  <c r="I473" i="9"/>
  <c r="I474" i="9"/>
  <c r="I475" i="9"/>
  <c r="I476" i="9"/>
  <c r="I477" i="9"/>
  <c r="I478" i="9"/>
  <c r="I479" i="9"/>
  <c r="I480" i="9"/>
  <c r="I481" i="9"/>
  <c r="R481" i="9" s="1"/>
  <c r="I482" i="9"/>
  <c r="I483" i="9"/>
  <c r="I484" i="9"/>
  <c r="I485" i="9"/>
  <c r="I486" i="9"/>
  <c r="I487" i="9"/>
  <c r="I488" i="9"/>
  <c r="I489" i="9"/>
  <c r="I490" i="9"/>
  <c r="I491" i="9"/>
  <c r="I492" i="9"/>
  <c r="I493" i="9"/>
  <c r="I494" i="9"/>
  <c r="I495" i="9"/>
  <c r="I496" i="9"/>
  <c r="I497" i="9"/>
  <c r="R497" i="9" s="1"/>
  <c r="I498" i="9"/>
  <c r="I499" i="9"/>
  <c r="I500" i="9"/>
  <c r="I501" i="9"/>
  <c r="I502" i="9"/>
  <c r="I503" i="9"/>
  <c r="I504" i="9"/>
  <c r="I505" i="9"/>
  <c r="I506" i="9"/>
  <c r="I507" i="9"/>
  <c r="D508" i="9"/>
  <c r="F508" i="9"/>
  <c r="E508" i="9"/>
  <c r="L508" i="9"/>
  <c r="K508" i="9"/>
  <c r="J508" i="9"/>
  <c r="O508" i="9"/>
  <c r="N508" i="9"/>
  <c r="H508" i="9"/>
  <c r="B508" i="9"/>
  <c r="G508" i="9"/>
  <c r="C508" i="9"/>
  <c r="M508" i="9"/>
  <c r="R9" i="9" l="1"/>
  <c r="I58" i="13" s="1"/>
  <c r="H58" i="13"/>
  <c r="S8" i="9"/>
  <c r="H63" i="13"/>
  <c r="S9" i="9"/>
  <c r="J58" i="13" s="1"/>
  <c r="S41" i="9"/>
  <c r="S97" i="9"/>
  <c r="S17" i="9"/>
  <c r="S49" i="9"/>
  <c r="S59" i="9"/>
  <c r="S25" i="9"/>
  <c r="S65" i="9"/>
  <c r="S123" i="9"/>
  <c r="S33" i="9"/>
  <c r="S81" i="9"/>
  <c r="R507" i="9"/>
  <c r="S507" i="9"/>
  <c r="S503" i="9"/>
  <c r="R503" i="9"/>
  <c r="R499" i="9"/>
  <c r="S499" i="9"/>
  <c r="R495" i="9"/>
  <c r="S495" i="9"/>
  <c r="R491" i="9"/>
  <c r="S491" i="9"/>
  <c r="S487" i="9"/>
  <c r="R487" i="9"/>
  <c r="R483" i="9"/>
  <c r="S483" i="9"/>
  <c r="R479" i="9"/>
  <c r="S479" i="9"/>
  <c r="R475" i="9"/>
  <c r="S475" i="9"/>
  <c r="S471" i="9"/>
  <c r="R471" i="9"/>
  <c r="S467" i="9"/>
  <c r="R467" i="9"/>
  <c r="S463" i="9"/>
  <c r="R463" i="9"/>
  <c r="R459" i="9"/>
  <c r="S459" i="9"/>
  <c r="S455" i="9"/>
  <c r="R455" i="9"/>
  <c r="R451" i="9"/>
  <c r="S451" i="9"/>
  <c r="R447" i="9"/>
  <c r="S447" i="9"/>
  <c r="R443" i="9"/>
  <c r="S443" i="9"/>
  <c r="S439" i="9"/>
  <c r="R439" i="9"/>
  <c r="R435" i="9"/>
  <c r="S435" i="9"/>
  <c r="R431" i="9"/>
  <c r="S431" i="9"/>
  <c r="R427" i="9"/>
  <c r="S427" i="9"/>
  <c r="S423" i="9"/>
  <c r="R423" i="9"/>
  <c r="S419" i="9"/>
  <c r="R419" i="9"/>
  <c r="S415" i="9"/>
  <c r="R415" i="9"/>
  <c r="S411" i="9"/>
  <c r="R411" i="9"/>
  <c r="S407" i="9"/>
  <c r="R407" i="9"/>
  <c r="R403" i="9"/>
  <c r="S403" i="9"/>
  <c r="R399" i="9"/>
  <c r="S399" i="9"/>
  <c r="R395" i="9"/>
  <c r="S395" i="9"/>
  <c r="S391" i="9"/>
  <c r="R391" i="9"/>
  <c r="R387" i="9"/>
  <c r="S387" i="9"/>
  <c r="R383" i="9"/>
  <c r="S383" i="9"/>
  <c r="R379" i="9"/>
  <c r="S379" i="9"/>
  <c r="S375" i="9"/>
  <c r="R375" i="9"/>
  <c r="S371" i="9"/>
  <c r="R371" i="9"/>
  <c r="S367" i="9"/>
  <c r="R367" i="9"/>
  <c r="S363" i="9"/>
  <c r="R363" i="9"/>
  <c r="S359" i="9"/>
  <c r="R359" i="9"/>
  <c r="R355" i="9"/>
  <c r="S355" i="9"/>
  <c r="R351" i="9"/>
  <c r="S351" i="9"/>
  <c r="R347" i="9"/>
  <c r="S347" i="9"/>
  <c r="S343" i="9"/>
  <c r="R343" i="9"/>
  <c r="R339" i="9"/>
  <c r="S339" i="9"/>
  <c r="R335" i="9"/>
  <c r="S335" i="9"/>
  <c r="R331" i="9"/>
  <c r="S331" i="9"/>
  <c r="S327" i="9"/>
  <c r="R327" i="9"/>
  <c r="S323" i="9"/>
  <c r="R323" i="9"/>
  <c r="S319" i="9"/>
  <c r="R319" i="9"/>
  <c r="R315" i="9"/>
  <c r="S315" i="9"/>
  <c r="R311" i="9"/>
  <c r="S311" i="9"/>
  <c r="R307" i="9"/>
  <c r="S307" i="9"/>
  <c r="R303" i="9"/>
  <c r="S303" i="9"/>
  <c r="R299" i="9"/>
  <c r="S299" i="9"/>
  <c r="S295" i="9"/>
  <c r="R295" i="9"/>
  <c r="S291" i="9"/>
  <c r="R291" i="9"/>
  <c r="S287" i="9"/>
  <c r="R287" i="9"/>
  <c r="R283" i="9"/>
  <c r="S283" i="9"/>
  <c r="R279" i="9"/>
  <c r="S279" i="9"/>
  <c r="R275" i="9"/>
  <c r="S275" i="9"/>
  <c r="R271" i="9"/>
  <c r="S271" i="9"/>
  <c r="R267" i="9"/>
  <c r="S267" i="9"/>
  <c r="S263" i="9"/>
  <c r="R263" i="9"/>
  <c r="S259" i="9"/>
  <c r="R259" i="9"/>
  <c r="S255" i="9"/>
  <c r="R255" i="9"/>
  <c r="R251" i="9"/>
  <c r="S251" i="9"/>
  <c r="R247" i="9"/>
  <c r="S247" i="9"/>
  <c r="R243" i="9"/>
  <c r="S243" i="9"/>
  <c r="R239" i="9"/>
  <c r="S239" i="9"/>
  <c r="R235" i="9"/>
  <c r="S235" i="9"/>
  <c r="S231" i="9"/>
  <c r="R231" i="9"/>
  <c r="S227" i="9"/>
  <c r="R227" i="9"/>
  <c r="R223" i="9"/>
  <c r="S223" i="9"/>
  <c r="R219" i="9"/>
  <c r="S219" i="9"/>
  <c r="S215" i="9"/>
  <c r="R215" i="9"/>
  <c r="S211" i="9"/>
  <c r="R211" i="9"/>
  <c r="S207" i="9"/>
  <c r="R207" i="9"/>
  <c r="R203" i="9"/>
  <c r="S203" i="9"/>
  <c r="S199" i="9"/>
  <c r="R199" i="9"/>
  <c r="S195" i="9"/>
  <c r="R195" i="9"/>
  <c r="S191" i="9"/>
  <c r="R191" i="9"/>
  <c r="R187" i="9"/>
  <c r="S187" i="9"/>
  <c r="S183" i="9"/>
  <c r="R183" i="9"/>
  <c r="S179" i="9"/>
  <c r="R179" i="9"/>
  <c r="S175" i="9"/>
  <c r="R175" i="9"/>
  <c r="R171" i="9"/>
  <c r="S171" i="9"/>
  <c r="S167" i="9"/>
  <c r="R167" i="9"/>
  <c r="S113" i="9"/>
  <c r="S177" i="9"/>
  <c r="S241" i="9"/>
  <c r="S305" i="9"/>
  <c r="S369" i="9"/>
  <c r="S433" i="9"/>
  <c r="S497" i="9"/>
  <c r="S22" i="9"/>
  <c r="S86" i="9"/>
  <c r="S150" i="9"/>
  <c r="S214" i="9"/>
  <c r="S278" i="9"/>
  <c r="S342" i="9"/>
  <c r="S406" i="9"/>
  <c r="R506" i="9"/>
  <c r="S506" i="9"/>
  <c r="R502" i="9"/>
  <c r="S502" i="9"/>
  <c r="R498" i="9"/>
  <c r="S498" i="9"/>
  <c r="S494" i="9"/>
  <c r="R494" i="9"/>
  <c r="R490" i="9"/>
  <c r="S490" i="9"/>
  <c r="R486" i="9"/>
  <c r="S486" i="9"/>
  <c r="R482" i="9"/>
  <c r="S482" i="9"/>
  <c r="S478" i="9"/>
  <c r="R478" i="9"/>
  <c r="R474" i="9"/>
  <c r="S474" i="9"/>
  <c r="R470" i="9"/>
  <c r="S470" i="9"/>
  <c r="R466" i="9"/>
  <c r="S466" i="9"/>
  <c r="S462" i="9"/>
  <c r="R462" i="9"/>
  <c r="R458" i="9"/>
  <c r="S458" i="9"/>
  <c r="R454" i="9"/>
  <c r="S454" i="9"/>
  <c r="R450" i="9"/>
  <c r="S450" i="9"/>
  <c r="S446" i="9"/>
  <c r="R446" i="9"/>
  <c r="R442" i="9"/>
  <c r="S442" i="9"/>
  <c r="R438" i="9"/>
  <c r="S438" i="9"/>
  <c r="R434" i="9"/>
  <c r="S434" i="9"/>
  <c r="S430" i="9"/>
  <c r="R430" i="9"/>
  <c r="R426" i="9"/>
  <c r="S426" i="9"/>
  <c r="R422" i="9"/>
  <c r="S422" i="9"/>
  <c r="R418" i="9"/>
  <c r="S418" i="9"/>
  <c r="S414" i="9"/>
  <c r="R414" i="9"/>
  <c r="R410" i="9"/>
  <c r="S410" i="9"/>
  <c r="R402" i="9"/>
  <c r="S402" i="9"/>
  <c r="R398" i="9"/>
  <c r="S398" i="9"/>
  <c r="R394" i="9"/>
  <c r="S394" i="9"/>
  <c r="R386" i="9"/>
  <c r="S386" i="9"/>
  <c r="R382" i="9"/>
  <c r="S382" i="9"/>
  <c r="R378" i="9"/>
  <c r="S378" i="9"/>
  <c r="R370" i="9"/>
  <c r="S370" i="9"/>
  <c r="S366" i="9"/>
  <c r="R366" i="9"/>
  <c r="R362" i="9"/>
  <c r="S362" i="9"/>
  <c r="R354" i="9"/>
  <c r="S354" i="9"/>
  <c r="S350" i="9"/>
  <c r="R350" i="9"/>
  <c r="R346" i="9"/>
  <c r="S346" i="9"/>
  <c r="R338" i="9"/>
  <c r="S338" i="9"/>
  <c r="R334" i="9"/>
  <c r="S334" i="9"/>
  <c r="R330" i="9"/>
  <c r="S330" i="9"/>
  <c r="R322" i="9"/>
  <c r="S322" i="9"/>
  <c r="R318" i="9"/>
  <c r="S318" i="9"/>
  <c r="R314" i="9"/>
  <c r="S314" i="9"/>
  <c r="R306" i="9"/>
  <c r="S306" i="9"/>
  <c r="S302" i="9"/>
  <c r="R302" i="9"/>
  <c r="R298" i="9"/>
  <c r="S298" i="9"/>
  <c r="R290" i="9"/>
  <c r="S290" i="9"/>
  <c r="S286" i="9"/>
  <c r="R286" i="9"/>
  <c r="R282" i="9"/>
  <c r="S282" i="9"/>
  <c r="R274" i="9"/>
  <c r="S274" i="9"/>
  <c r="R270" i="9"/>
  <c r="S270" i="9"/>
  <c r="R266" i="9"/>
  <c r="S266" i="9"/>
  <c r="R258" i="9"/>
  <c r="S258" i="9"/>
  <c r="R254" i="9"/>
  <c r="S254" i="9"/>
  <c r="R250" i="9"/>
  <c r="S250" i="9"/>
  <c r="R242" i="9"/>
  <c r="S242" i="9"/>
  <c r="R238" i="9"/>
  <c r="S238" i="9"/>
  <c r="R234" i="9"/>
  <c r="S234" i="9"/>
  <c r="R226" i="9"/>
  <c r="S226" i="9"/>
  <c r="R222" i="9"/>
  <c r="S222" i="9"/>
  <c r="S218" i="9"/>
  <c r="R218" i="9"/>
  <c r="R210" i="9"/>
  <c r="S210" i="9"/>
  <c r="R206" i="9"/>
  <c r="S206" i="9"/>
  <c r="R202" i="9"/>
  <c r="S202" i="9"/>
  <c r="R194" i="9"/>
  <c r="S194" i="9"/>
  <c r="R190" i="9"/>
  <c r="S190" i="9"/>
  <c r="R186" i="9"/>
  <c r="S186" i="9"/>
  <c r="R178" i="9"/>
  <c r="S178" i="9"/>
  <c r="R174" i="9"/>
  <c r="S174" i="9"/>
  <c r="R170" i="9"/>
  <c r="S170" i="9"/>
  <c r="R162" i="9"/>
  <c r="S162" i="9"/>
  <c r="R158" i="9"/>
  <c r="S158" i="9"/>
  <c r="S154" i="9"/>
  <c r="R154" i="9"/>
  <c r="R146" i="9"/>
  <c r="S146" i="9"/>
  <c r="R142" i="9"/>
  <c r="S142" i="9"/>
  <c r="R138" i="9"/>
  <c r="S138" i="9"/>
  <c r="R130" i="9"/>
  <c r="S130" i="9"/>
  <c r="R126" i="9"/>
  <c r="S126" i="9"/>
  <c r="R122" i="9"/>
  <c r="S122" i="9"/>
  <c r="R114" i="9"/>
  <c r="S114" i="9"/>
  <c r="R110" i="9"/>
  <c r="S110" i="9"/>
  <c r="R106" i="9"/>
  <c r="S106" i="9"/>
  <c r="R98" i="9"/>
  <c r="S98" i="9"/>
  <c r="R94" i="9"/>
  <c r="S94" i="9"/>
  <c r="S90" i="9"/>
  <c r="R90" i="9"/>
  <c r="R82" i="9"/>
  <c r="S82" i="9"/>
  <c r="R78" i="9"/>
  <c r="S78" i="9"/>
  <c r="R74" i="9"/>
  <c r="S74" i="9"/>
  <c r="R66" i="9"/>
  <c r="S66" i="9"/>
  <c r="R62" i="9"/>
  <c r="S62" i="9"/>
  <c r="R58" i="9"/>
  <c r="S58" i="9"/>
  <c r="R50" i="9"/>
  <c r="S50" i="9"/>
  <c r="R46" i="9"/>
  <c r="S46" i="9"/>
  <c r="R42" i="9"/>
  <c r="S42" i="9"/>
  <c r="R34" i="9"/>
  <c r="S34" i="9"/>
  <c r="R30" i="9"/>
  <c r="S30" i="9"/>
  <c r="S26" i="9"/>
  <c r="R26" i="9"/>
  <c r="R18" i="9"/>
  <c r="S18" i="9"/>
  <c r="R14" i="9"/>
  <c r="S14" i="9"/>
  <c r="S10" i="9"/>
  <c r="R10" i="9"/>
  <c r="S129" i="9"/>
  <c r="S193" i="9"/>
  <c r="S257" i="9"/>
  <c r="S321" i="9"/>
  <c r="S385" i="9"/>
  <c r="S449" i="9"/>
  <c r="S38" i="9"/>
  <c r="S102" i="9"/>
  <c r="S166" i="9"/>
  <c r="S230" i="9"/>
  <c r="S294" i="9"/>
  <c r="S358" i="9"/>
  <c r="R505" i="9"/>
  <c r="S505" i="9"/>
  <c r="R501" i="9"/>
  <c r="S501" i="9"/>
  <c r="R493" i="9"/>
  <c r="S493" i="9"/>
  <c r="R489" i="9"/>
  <c r="S489" i="9"/>
  <c r="R485" i="9"/>
  <c r="S485" i="9"/>
  <c r="R477" i="9"/>
  <c r="S477" i="9"/>
  <c r="R473" i="9"/>
  <c r="S473" i="9"/>
  <c r="R469" i="9"/>
  <c r="S469" i="9"/>
  <c r="R461" i="9"/>
  <c r="S461" i="9"/>
  <c r="R457" i="9"/>
  <c r="S457" i="9"/>
  <c r="R453" i="9"/>
  <c r="S453" i="9"/>
  <c r="R445" i="9"/>
  <c r="S445" i="9"/>
  <c r="R441" i="9"/>
  <c r="S441" i="9"/>
  <c r="R437" i="9"/>
  <c r="S437" i="9"/>
  <c r="S429" i="9"/>
  <c r="R429" i="9"/>
  <c r="R425" i="9"/>
  <c r="S425" i="9"/>
  <c r="R421" i="9"/>
  <c r="S421" i="9"/>
  <c r="S413" i="9"/>
  <c r="R413" i="9"/>
  <c r="R409" i="9"/>
  <c r="S409" i="9"/>
  <c r="R405" i="9"/>
  <c r="S405" i="9"/>
  <c r="S397" i="9"/>
  <c r="R397" i="9"/>
  <c r="R393" i="9"/>
  <c r="S393" i="9"/>
  <c r="R389" i="9"/>
  <c r="S389" i="9"/>
  <c r="R381" i="9"/>
  <c r="S381" i="9"/>
  <c r="R377" i="9"/>
  <c r="S377" i="9"/>
  <c r="R373" i="9"/>
  <c r="S373" i="9"/>
  <c r="S365" i="9"/>
  <c r="R365" i="9"/>
  <c r="R361" i="9"/>
  <c r="S361" i="9"/>
  <c r="R357" i="9"/>
  <c r="S357" i="9"/>
  <c r="S349" i="9"/>
  <c r="R349" i="9"/>
  <c r="R345" i="9"/>
  <c r="S345" i="9"/>
  <c r="R341" i="9"/>
  <c r="S341" i="9"/>
  <c r="S333" i="9"/>
  <c r="R333" i="9"/>
  <c r="R329" i="9"/>
  <c r="S329" i="9"/>
  <c r="R325" i="9"/>
  <c r="S325" i="9"/>
  <c r="R317" i="9"/>
  <c r="S317" i="9"/>
  <c r="R313" i="9"/>
  <c r="S313" i="9"/>
  <c r="R309" i="9"/>
  <c r="S309" i="9"/>
  <c r="S301" i="9"/>
  <c r="R301" i="9"/>
  <c r="R297" i="9"/>
  <c r="S297" i="9"/>
  <c r="R293" i="9"/>
  <c r="S293" i="9"/>
  <c r="R285" i="9"/>
  <c r="S285" i="9"/>
  <c r="S281" i="9"/>
  <c r="R281" i="9"/>
  <c r="R277" i="9"/>
  <c r="S277" i="9"/>
  <c r="R269" i="9"/>
  <c r="S269" i="9"/>
  <c r="S265" i="9"/>
  <c r="R265" i="9"/>
  <c r="R261" i="9"/>
  <c r="S261" i="9"/>
  <c r="R253" i="9"/>
  <c r="S253" i="9"/>
  <c r="R249" i="9"/>
  <c r="S249" i="9"/>
  <c r="R245" i="9"/>
  <c r="S245" i="9"/>
  <c r="R237" i="9"/>
  <c r="S237" i="9"/>
  <c r="R233" i="9"/>
  <c r="S233" i="9"/>
  <c r="R229" i="9"/>
  <c r="S229" i="9"/>
  <c r="R221" i="9"/>
  <c r="S221" i="9"/>
  <c r="S217" i="9"/>
  <c r="R217" i="9"/>
  <c r="R213" i="9"/>
  <c r="S213" i="9"/>
  <c r="R205" i="9"/>
  <c r="S205" i="9"/>
  <c r="S201" i="9"/>
  <c r="R201" i="9"/>
  <c r="R197" i="9"/>
  <c r="S197" i="9"/>
  <c r="R189" i="9"/>
  <c r="S189" i="9"/>
  <c r="R185" i="9"/>
  <c r="S185" i="9"/>
  <c r="R181" i="9"/>
  <c r="S181" i="9"/>
  <c r="R173" i="9"/>
  <c r="S173" i="9"/>
  <c r="R169" i="9"/>
  <c r="S169" i="9"/>
  <c r="R165" i="9"/>
  <c r="S165" i="9"/>
  <c r="R157" i="9"/>
  <c r="S157" i="9"/>
  <c r="S153" i="9"/>
  <c r="R153" i="9"/>
  <c r="R149" i="9"/>
  <c r="S149" i="9"/>
  <c r="R141" i="9"/>
  <c r="S141" i="9"/>
  <c r="S137" i="9"/>
  <c r="R137" i="9"/>
  <c r="R133" i="9"/>
  <c r="S133" i="9"/>
  <c r="R125" i="9"/>
  <c r="S125" i="9"/>
  <c r="R121" i="9"/>
  <c r="S121" i="9"/>
  <c r="R117" i="9"/>
  <c r="S117" i="9"/>
  <c r="R109" i="9"/>
  <c r="S109" i="9"/>
  <c r="S145" i="9"/>
  <c r="S209" i="9"/>
  <c r="S273" i="9"/>
  <c r="S337" i="9"/>
  <c r="S401" i="9"/>
  <c r="S465" i="9"/>
  <c r="S54" i="9"/>
  <c r="S118" i="9"/>
  <c r="S182" i="9"/>
  <c r="S246" i="9"/>
  <c r="S310" i="9"/>
  <c r="S374" i="9"/>
  <c r="S504" i="9"/>
  <c r="R504" i="9"/>
  <c r="S500" i="9"/>
  <c r="R500" i="9"/>
  <c r="R496" i="9"/>
  <c r="S496" i="9"/>
  <c r="S492" i="9"/>
  <c r="R492" i="9"/>
  <c r="S488" i="9"/>
  <c r="R488" i="9"/>
  <c r="S484" i="9"/>
  <c r="R484" i="9"/>
  <c r="R480" i="9"/>
  <c r="S480" i="9"/>
  <c r="S476" i="9"/>
  <c r="R476" i="9"/>
  <c r="S472" i="9"/>
  <c r="R472" i="9"/>
  <c r="S468" i="9"/>
  <c r="R468" i="9"/>
  <c r="R464" i="9"/>
  <c r="S464" i="9"/>
  <c r="S460" i="9"/>
  <c r="R460" i="9"/>
  <c r="S456" i="9"/>
  <c r="R456" i="9"/>
  <c r="S452" i="9"/>
  <c r="R452" i="9"/>
  <c r="R448" i="9"/>
  <c r="S448" i="9"/>
  <c r="S444" i="9"/>
  <c r="R444" i="9"/>
  <c r="S440" i="9"/>
  <c r="R440" i="9"/>
  <c r="S436" i="9"/>
  <c r="R436" i="9"/>
  <c r="R432" i="9"/>
  <c r="S432" i="9"/>
  <c r="S428" i="9"/>
  <c r="R428" i="9"/>
  <c r="S424" i="9"/>
  <c r="R424" i="9"/>
  <c r="S420" i="9"/>
  <c r="R420" i="9"/>
  <c r="R416" i="9"/>
  <c r="S416" i="9"/>
  <c r="S412" i="9"/>
  <c r="R412" i="9"/>
  <c r="S408" i="9"/>
  <c r="R408" i="9"/>
  <c r="S404" i="9"/>
  <c r="R404" i="9"/>
  <c r="R400" i="9"/>
  <c r="S400" i="9"/>
  <c r="S396" i="9"/>
  <c r="R396" i="9"/>
  <c r="S392" i="9"/>
  <c r="R392" i="9"/>
  <c r="S388" i="9"/>
  <c r="R388" i="9"/>
  <c r="R384" i="9"/>
  <c r="S384" i="9"/>
  <c r="S380" i="9"/>
  <c r="R380" i="9"/>
  <c r="S376" i="9"/>
  <c r="R376" i="9"/>
  <c r="S372" i="9"/>
  <c r="R372" i="9"/>
  <c r="R368" i="9"/>
  <c r="S368" i="9"/>
  <c r="S364" i="9"/>
  <c r="R364" i="9"/>
  <c r="S360" i="9"/>
  <c r="R360" i="9"/>
  <c r="S356" i="9"/>
  <c r="R356" i="9"/>
  <c r="R352" i="9"/>
  <c r="S352" i="9"/>
  <c r="S348" i="9"/>
  <c r="R348" i="9"/>
  <c r="S344" i="9"/>
  <c r="R344" i="9"/>
  <c r="S340" i="9"/>
  <c r="R340" i="9"/>
  <c r="R336" i="9"/>
  <c r="S336" i="9"/>
  <c r="S332" i="9"/>
  <c r="R332" i="9"/>
  <c r="S328" i="9"/>
  <c r="R328" i="9"/>
  <c r="S324" i="9"/>
  <c r="R324" i="9"/>
  <c r="R320" i="9"/>
  <c r="S320" i="9"/>
  <c r="S316" i="9"/>
  <c r="R316" i="9"/>
  <c r="S312" i="9"/>
  <c r="R312" i="9"/>
  <c r="S308" i="9"/>
  <c r="R308" i="9"/>
  <c r="R304" i="9"/>
  <c r="S304" i="9"/>
  <c r="S300" i="9"/>
  <c r="R300" i="9"/>
  <c r="S296" i="9"/>
  <c r="R296" i="9"/>
  <c r="S292" i="9"/>
  <c r="R292" i="9"/>
  <c r="R288" i="9"/>
  <c r="S288" i="9"/>
  <c r="S284" i="9"/>
  <c r="R284" i="9"/>
  <c r="S280" i="9"/>
  <c r="R280" i="9"/>
  <c r="S276" i="9"/>
  <c r="R276" i="9"/>
  <c r="R272" i="9"/>
  <c r="S272" i="9"/>
  <c r="S268" i="9"/>
  <c r="R268" i="9"/>
  <c r="S264" i="9"/>
  <c r="R264" i="9"/>
  <c r="S260" i="9"/>
  <c r="R260" i="9"/>
  <c r="R256" i="9"/>
  <c r="S256" i="9"/>
  <c r="S252" i="9"/>
  <c r="R252" i="9"/>
  <c r="S248" i="9"/>
  <c r="R248" i="9"/>
  <c r="S244" i="9"/>
  <c r="R244" i="9"/>
  <c r="R240" i="9"/>
  <c r="S240" i="9"/>
  <c r="S236" i="9"/>
  <c r="R236" i="9"/>
  <c r="R232" i="9"/>
  <c r="S232" i="9"/>
  <c r="R228" i="9"/>
  <c r="S228" i="9"/>
  <c r="R224" i="9"/>
  <c r="S224" i="9"/>
  <c r="S220" i="9"/>
  <c r="R220" i="9"/>
  <c r="R216" i="9"/>
  <c r="S216" i="9"/>
  <c r="R212" i="9"/>
  <c r="S212" i="9"/>
  <c r="R208" i="9"/>
  <c r="S208" i="9"/>
  <c r="S204" i="9"/>
  <c r="R204" i="9"/>
  <c r="R200" i="9"/>
  <c r="S200" i="9"/>
  <c r="R196" i="9"/>
  <c r="S196" i="9"/>
  <c r="R192" i="9"/>
  <c r="S192" i="9"/>
  <c r="S188" i="9"/>
  <c r="R188" i="9"/>
  <c r="R184" i="9"/>
  <c r="S184" i="9"/>
  <c r="R180" i="9"/>
  <c r="S180" i="9"/>
  <c r="R176" i="9"/>
  <c r="S176" i="9"/>
  <c r="S172" i="9"/>
  <c r="R172" i="9"/>
  <c r="R168" i="9"/>
  <c r="S168" i="9"/>
  <c r="R164" i="9"/>
  <c r="S164" i="9"/>
  <c r="R160" i="9"/>
  <c r="S160" i="9"/>
  <c r="S156" i="9"/>
  <c r="R156" i="9"/>
  <c r="R152" i="9"/>
  <c r="S152" i="9"/>
  <c r="R148" i="9"/>
  <c r="S148" i="9"/>
  <c r="R144" i="9"/>
  <c r="S144" i="9"/>
  <c r="S140" i="9"/>
  <c r="R140" i="9"/>
  <c r="R136" i="9"/>
  <c r="S136" i="9"/>
  <c r="R132" i="9"/>
  <c r="S132" i="9"/>
  <c r="R128" i="9"/>
  <c r="S128" i="9"/>
  <c r="S124" i="9"/>
  <c r="R124" i="9"/>
  <c r="R120" i="9"/>
  <c r="S120" i="9"/>
  <c r="R116" i="9"/>
  <c r="S116" i="9"/>
  <c r="R112" i="9"/>
  <c r="S112" i="9"/>
  <c r="S108" i="9"/>
  <c r="R108" i="9"/>
  <c r="R104" i="9"/>
  <c r="S104" i="9"/>
  <c r="R100" i="9"/>
  <c r="S100" i="9"/>
  <c r="R96" i="9"/>
  <c r="S96" i="9"/>
  <c r="S92" i="9"/>
  <c r="R92" i="9"/>
  <c r="R88" i="9"/>
  <c r="S88" i="9"/>
  <c r="R84" i="9"/>
  <c r="S84" i="9"/>
  <c r="R80" i="9"/>
  <c r="S80" i="9"/>
  <c r="S76" i="9"/>
  <c r="R76" i="9"/>
  <c r="R72" i="9"/>
  <c r="S72" i="9"/>
  <c r="R68" i="9"/>
  <c r="S68" i="9"/>
  <c r="R64" i="9"/>
  <c r="S64" i="9"/>
  <c r="S161" i="9"/>
  <c r="S225" i="9"/>
  <c r="S289" i="9"/>
  <c r="S353" i="9"/>
  <c r="S417" i="9"/>
  <c r="S481" i="9"/>
  <c r="S70" i="9"/>
  <c r="S134" i="9"/>
  <c r="S198" i="9"/>
  <c r="S262" i="9"/>
  <c r="S326" i="9"/>
  <c r="S390" i="9"/>
  <c r="S32" i="9"/>
  <c r="R44" i="9"/>
  <c r="R8" i="9"/>
  <c r="R73" i="9"/>
  <c r="R31" i="9"/>
  <c r="R95" i="9"/>
  <c r="R159" i="9"/>
  <c r="S21" i="9"/>
  <c r="S37" i="9"/>
  <c r="S53" i="9"/>
  <c r="S69" i="9"/>
  <c r="S85" i="9"/>
  <c r="S101" i="9"/>
  <c r="S11" i="9"/>
  <c r="S75" i="9"/>
  <c r="S139" i="9"/>
  <c r="S48" i="9"/>
  <c r="R60" i="9"/>
  <c r="R89" i="9"/>
  <c r="R47" i="9"/>
  <c r="R111" i="9"/>
  <c r="R56" i="9"/>
  <c r="S56" i="9"/>
  <c r="R52" i="9"/>
  <c r="S52" i="9"/>
  <c r="R40" i="9"/>
  <c r="S40" i="9"/>
  <c r="R36" i="9"/>
  <c r="S36" i="9"/>
  <c r="R24" i="9"/>
  <c r="S24" i="9"/>
  <c r="R20" i="9"/>
  <c r="S20" i="9"/>
  <c r="S57" i="9"/>
  <c r="S105" i="9"/>
  <c r="S27" i="9"/>
  <c r="S91" i="9"/>
  <c r="S155" i="9"/>
  <c r="R12" i="9"/>
  <c r="R63" i="9"/>
  <c r="R127" i="9"/>
  <c r="S163" i="9"/>
  <c r="R163" i="9"/>
  <c r="S151" i="9"/>
  <c r="R151" i="9"/>
  <c r="S147" i="9"/>
  <c r="R147" i="9"/>
  <c r="S135" i="9"/>
  <c r="R135" i="9"/>
  <c r="S131" i="9"/>
  <c r="R131" i="9"/>
  <c r="S119" i="9"/>
  <c r="R119" i="9"/>
  <c r="S115" i="9"/>
  <c r="R115" i="9"/>
  <c r="S103" i="9"/>
  <c r="R103" i="9"/>
  <c r="S99" i="9"/>
  <c r="R99" i="9"/>
  <c r="S87" i="9"/>
  <c r="R87" i="9"/>
  <c r="S83" i="9"/>
  <c r="R83" i="9"/>
  <c r="S71" i="9"/>
  <c r="R71" i="9"/>
  <c r="S67" i="9"/>
  <c r="R67" i="9"/>
  <c r="S55" i="9"/>
  <c r="R55" i="9"/>
  <c r="S51" i="9"/>
  <c r="R51" i="9"/>
  <c r="S39" i="9"/>
  <c r="R39" i="9"/>
  <c r="S35" i="9"/>
  <c r="R35" i="9"/>
  <c r="S23" i="9"/>
  <c r="R23" i="9"/>
  <c r="S19" i="9"/>
  <c r="R19" i="9"/>
  <c r="H53" i="13"/>
  <c r="I53" i="13"/>
  <c r="J53" i="13"/>
  <c r="S13" i="9"/>
  <c r="S29" i="9"/>
  <c r="S45" i="9"/>
  <c r="S61" i="9"/>
  <c r="S77" i="9"/>
  <c r="S93" i="9"/>
  <c r="S43" i="9"/>
  <c r="S107" i="9"/>
  <c r="S16" i="9"/>
  <c r="R28" i="9"/>
  <c r="R15" i="9"/>
  <c r="R79" i="9"/>
  <c r="R143" i="9"/>
  <c r="H59" i="13"/>
  <c r="C69" i="13"/>
  <c r="B69" i="13"/>
  <c r="I508" i="9"/>
  <c r="J56" i="13" l="1"/>
  <c r="J68" i="13"/>
  <c r="I56" i="13"/>
  <c r="I68" i="13"/>
  <c r="I63" i="13"/>
  <c r="I60" i="13"/>
  <c r="J63" i="13"/>
  <c r="J60" i="13"/>
  <c r="H64" i="13"/>
  <c r="J54" i="13"/>
  <c r="I54" i="13"/>
  <c r="H69" i="13"/>
  <c r="H54" i="13"/>
  <c r="Q508" i="9"/>
  <c r="P508" i="9"/>
  <c r="J69" i="13" l="1"/>
  <c r="I69" i="13"/>
  <c r="J64" i="13"/>
  <c r="I64" i="13"/>
</calcChain>
</file>

<file path=xl/comments1.xml><?xml version="1.0" encoding="utf-8"?>
<comments xmlns="http://schemas.openxmlformats.org/spreadsheetml/2006/main">
  <authors>
    <author>Heidi Birthe Nielsen</author>
  </authors>
  <commentList>
    <comment ref="J6" authorId="0" shapeId="0">
      <text>
        <r>
          <rPr>
            <sz val="14"/>
            <color indexed="81"/>
            <rFont val="Tahoma"/>
            <family val="2"/>
          </rPr>
          <t>Henvis evt. til aktnummer</t>
        </r>
      </text>
    </comment>
    <comment ref="K6" authorId="0" shapeId="0">
      <text>
        <r>
          <rPr>
            <sz val="14"/>
            <color indexed="81"/>
            <rFont val="Tahoma"/>
            <family val="2"/>
          </rPr>
          <t>Henvis evt. til aktnummer</t>
        </r>
      </text>
    </comment>
    <comment ref="L6" authorId="0" shapeId="0">
      <text>
        <r>
          <rPr>
            <sz val="14"/>
            <color indexed="81"/>
            <rFont val="Tahoma"/>
            <family val="2"/>
          </rPr>
          <t>Henvis evt. til aktnummer</t>
        </r>
      </text>
    </comment>
  </commentList>
</comments>
</file>

<file path=xl/sharedStrings.xml><?xml version="1.0" encoding="utf-8"?>
<sst xmlns="http://schemas.openxmlformats.org/spreadsheetml/2006/main" count="165" uniqueCount="130">
  <si>
    <t>Version 19/02-2021</t>
  </si>
  <si>
    <t>A. Formål og basisoplysninger</t>
  </si>
  <si>
    <t>Lokal aktionsgruppe</t>
  </si>
  <si>
    <t>Bank konto nr.</t>
  </si>
  <si>
    <t>Regnskabsår</t>
  </si>
  <si>
    <t xml:space="preserve">Typer af lokal aktions gruppe </t>
  </si>
  <si>
    <t>(Ved alle blå felter skal vælges fra liste ved hjælp af pilen ved siden af feltet)</t>
  </si>
  <si>
    <t>CVR nr.</t>
  </si>
  <si>
    <t>Formål med udfyldelse af dette skema</t>
  </si>
  <si>
    <t>Opgørelsen omfatter perioden - angiv årstal:</t>
  </si>
  <si>
    <t>Angiv hele måneder:</t>
  </si>
  <si>
    <t>Til:</t>
  </si>
  <si>
    <t>Fra:</t>
  </si>
  <si>
    <t>Bruges kun af integreret LAG/FLAG</t>
  </si>
  <si>
    <t xml:space="preserve">Fordelingsnøgle </t>
  </si>
  <si>
    <t>Beregning af fordelingsnøgle:</t>
  </si>
  <si>
    <t>LAG drift</t>
  </si>
  <si>
    <t>FLAG-drift</t>
  </si>
  <si>
    <t>I alt</t>
  </si>
  <si>
    <t>B. Finansiering af drift</t>
  </si>
  <si>
    <t>LAG</t>
  </si>
  <si>
    <t>FLAG</t>
  </si>
  <si>
    <t>Modtager aktionsgruppen anden offentlig finansering af driften?</t>
  </si>
  <si>
    <t>C. Tilsagn og a conto*</t>
  </si>
  <si>
    <t>ERST-tilsagn til driften af den lokale aktionsgruppe</t>
  </si>
  <si>
    <t>kr.</t>
  </si>
  <si>
    <r>
      <t xml:space="preserve">Samlet a conto udbetaling i perioden. 
</t>
    </r>
    <r>
      <rPr>
        <sz val="10"/>
        <rFont val="Calibri"/>
        <family val="2"/>
      </rPr>
      <t>Beløb før modregning af evt. krav om tilbagebetaling.</t>
    </r>
  </si>
  <si>
    <t>Difference mellem afholdte ERST-tilsagn og a conto udbetaling </t>
  </si>
  <si>
    <t>* Er ikke obligatorisk at udfylde</t>
  </si>
  <si>
    <t>D. Mellemfinansiering</t>
  </si>
  <si>
    <t>Er der indgået aftale om mellemfinansiering</t>
  </si>
  <si>
    <t>E. Håndtering af overskydende driftsmidler</t>
  </si>
  <si>
    <r>
      <t xml:space="preserve">Hvis I </t>
    </r>
    <r>
      <rPr>
        <i/>
        <sz val="11"/>
        <rFont val="Calibri"/>
        <family val="2"/>
      </rPr>
      <t>ikke</t>
    </r>
    <r>
      <rPr>
        <sz val="11"/>
        <rFont val="Calibri"/>
        <family val="2"/>
      </rPr>
      <t xml:space="preserve"> har anvendt alle jeres tildelte driftstilsagn i indeværende år, skal I tage stilling til hvad I vil gøre med de overskydende driftsmidler. I skal sætte kryds i tabellen nedenfor. </t>
    </r>
  </si>
  <si>
    <t>Ikke-anvendte tildelte driftstilsagn skal overføres til driftsbudget næste år</t>
  </si>
  <si>
    <t>F. Udgiftstype</t>
  </si>
  <si>
    <t>Søgt beløb</t>
  </si>
  <si>
    <t>Søgt beløb LAG</t>
  </si>
  <si>
    <t>Søgt beløb FLAG</t>
  </si>
  <si>
    <t>Sagsbehandler</t>
  </si>
  <si>
    <t>Løn - Kategori 1</t>
  </si>
  <si>
    <t>Løn til koordinator</t>
  </si>
  <si>
    <t>Konsulentbistand</t>
  </si>
  <si>
    <t>Kategori 1 samlet</t>
  </si>
  <si>
    <t>Kategori 2 - Kommunikation</t>
  </si>
  <si>
    <t>Kommunikation</t>
  </si>
  <si>
    <t>Kategori 3 -  Øvrig driftsudgifter</t>
  </si>
  <si>
    <t xml:space="preserve">Kontorhold </t>
  </si>
  <si>
    <t>Skattefri kørselsgodtgørelse</t>
  </si>
  <si>
    <t>Øvrige transport / rejseudgifter</t>
  </si>
  <si>
    <t>Mødeomkostninger - lokaleleje, forplejning</t>
  </si>
  <si>
    <t>Revision, forsikring, telefon, internet mv.</t>
  </si>
  <si>
    <t>Øvrige - fx husleje</t>
  </si>
  <si>
    <t>Kategori 3 - samlet</t>
  </si>
  <si>
    <t>Kategori 4 - Kompetenceudvikling/kursusaktivitet</t>
  </si>
  <si>
    <t>Kompetenceudvikling/kursusaktivitet</t>
  </si>
  <si>
    <t>Kategori 5 – Evaluering</t>
  </si>
  <si>
    <t>Evaluering</t>
  </si>
  <si>
    <t>Samlede udgifter i alt</t>
  </si>
  <si>
    <t>G. Skiltning</t>
  </si>
  <si>
    <t>Det bekræftes hermed, at der ikke er sket ændring i skiltning ift. Sidst godkendte driftsregnskab  fra:</t>
  </si>
  <si>
    <t>[årstal]</t>
  </si>
  <si>
    <t>Der er ved indsendelsen af dette skema 2 medsendt  billeddokumentation for skiltning, da skiltet er fornyet/placeringen er ændret.</t>
  </si>
  <si>
    <t xml:space="preserve"> </t>
  </si>
  <si>
    <t>H. Erklæring</t>
  </si>
  <si>
    <r>
      <t xml:space="preserve">Undertegnede erklærer hermed, at alle betingelser, for tilsagn om tilskud og udbetaling af tilskud for perioden 2014-2020, er opfyldt i medfør af </t>
    </r>
    <r>
      <rPr>
        <sz val="11"/>
        <color rgb="FF222222"/>
        <rFont val="Calibri"/>
        <family val="2"/>
      </rPr>
      <t xml:space="preserve">Bekendtgørelse nr. 1835 af 22/12/2015 om oprettelse og drift af lokale aktionsgrupper under hav- og fiskeriudviklingsprogrammet og under landdistriktsprogrammet for perioden 2014-2020. </t>
    </r>
  </si>
  <si>
    <t>Bestyrelsens underskrift</t>
  </si>
  <si>
    <t>Dato:</t>
  </si>
  <si>
    <t>Formandens underskrift *):</t>
  </si>
  <si>
    <t>     </t>
  </si>
  <si>
    <r>
      <t xml:space="preserve">Navn med blokbogstaver: </t>
    </r>
    <r>
      <rPr>
        <sz val="10"/>
        <color rgb="FF808080"/>
        <rFont val="Times New Roman"/>
        <family val="1"/>
      </rPr>
      <t>     </t>
    </r>
  </si>
  <si>
    <t>Bestyrelsesmedlems underskrift *)</t>
  </si>
  <si>
    <t xml:space="preserve"> Dato:</t>
  </si>
  <si>
    <r>
      <t xml:space="preserve">Navn med blokbogstaver:  </t>
    </r>
    <r>
      <rPr>
        <sz val="10"/>
        <color rgb="FF808080"/>
        <rFont val="Times New Roman"/>
        <family val="1"/>
      </rPr>
      <t>     </t>
    </r>
  </si>
  <si>
    <t>*) Underskrifter/tegningsret, jf. aktionsgruppens vedtægter</t>
  </si>
  <si>
    <t>ELLER</t>
  </si>
  <si>
    <t>Koordinator eller anden fuldmagtsholders underskrift</t>
  </si>
  <si>
    <r>
      <t xml:space="preserve">Underskrift </t>
    </r>
    <r>
      <rPr>
        <sz val="10"/>
        <rFont val="Calibri"/>
        <family val="2"/>
      </rPr>
      <t>i h.t. prokura (KOPI VEDLAGT) – fx koordinator **</t>
    </r>
  </si>
  <si>
    <t xml:space="preserve">** Det skal fremgå klart af fuldmagten, hvem der giver den, hvem der modtager den, og hvad der gives fuldmagt til. </t>
  </si>
  <si>
    <t>Bilags-
 nr.</t>
  </si>
  <si>
    <t>Kategori - type</t>
  </si>
  <si>
    <t>Beløb pr. udgiftspost
kr.</t>
  </si>
  <si>
    <t>Bilags-
dato</t>
  </si>
  <si>
    <t>Betalings-
dato</t>
  </si>
  <si>
    <t>Leverandør</t>
  </si>
  <si>
    <t>Formål</t>
  </si>
  <si>
    <t>Ikke tilskudsberegtiget</t>
  </si>
  <si>
    <t>Godkendte udgifter</t>
  </si>
  <si>
    <t>Tjek af faktura 
(OK/Ej OK)</t>
  </si>
  <si>
    <t>Betalings-dokumentation 
(OK/Ej OK)</t>
  </si>
  <si>
    <t>Relevans
(OK/Ej OK)</t>
  </si>
  <si>
    <t>Uddybende kommentarer</t>
  </si>
  <si>
    <t>Begrundelse for afviste udgifter</t>
  </si>
  <si>
    <t>Fordeling</t>
  </si>
  <si>
    <t>Beløb LAG
kr.</t>
  </si>
  <si>
    <t>Beløb FLAG
kr.</t>
  </si>
  <si>
    <t>Godkendt beløb LAG</t>
  </si>
  <si>
    <t>Godkendt beløb FLAG</t>
  </si>
  <si>
    <t>Begrundelse for rimelighed af pris</t>
  </si>
  <si>
    <t>Total</t>
  </si>
  <si>
    <t>Lead fond</t>
  </si>
  <si>
    <t>LAG type</t>
  </si>
  <si>
    <t>Kat. Nr</t>
  </si>
  <si>
    <t>Navn</t>
  </si>
  <si>
    <t>Fordel</t>
  </si>
  <si>
    <t>[Vælg]</t>
  </si>
  <si>
    <t>Ja</t>
  </si>
  <si>
    <t>Kategori 1</t>
  </si>
  <si>
    <t>1 - Løn til koordinator</t>
  </si>
  <si>
    <t>Bestyrelsesmøde</t>
  </si>
  <si>
    <t>X</t>
  </si>
  <si>
    <t>Nej</t>
  </si>
  <si>
    <t>1 - Konsulentbistand</t>
  </si>
  <si>
    <t>Generalforsamling</t>
  </si>
  <si>
    <t xml:space="preserve">Integreret </t>
  </si>
  <si>
    <t>Kategori 2</t>
  </si>
  <si>
    <t>2 - Kommunikation</t>
  </si>
  <si>
    <t>Fordelingsnøgle</t>
  </si>
  <si>
    <t>Informationsmøde</t>
  </si>
  <si>
    <t>Kategori 3</t>
  </si>
  <si>
    <t>3 - Kontorhold</t>
  </si>
  <si>
    <t>[Andet - skriv hvad]</t>
  </si>
  <si>
    <t>3 - Skattefri kørselsgodtgørelse</t>
  </si>
  <si>
    <t>3 - Øvrige transport / rejseudgifter</t>
  </si>
  <si>
    <t>3 - Mødeomkostninger - lokaleleje, forplejning</t>
  </si>
  <si>
    <t>3 - Revision, forsikring, telefon, internet mv.</t>
  </si>
  <si>
    <t>3 - Øvrige - fx husleje</t>
  </si>
  <si>
    <t>Kategori 4</t>
  </si>
  <si>
    <t>4 - Kompetenceudvikling / kursusaktiviteter</t>
  </si>
  <si>
    <t>Kategori 5</t>
  </si>
  <si>
    <t>5 - Evaluering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</si>
</sst>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r.&quot;_-;\-* #,##0.00\ &quot;kr.&quot;_-;_-* &quot;-&quot;??\ &quot;kr.&quot;_-;_-@_-"/>
    <numFmt numFmtId="164" formatCode="_-* #,##0.00\ _k_r_._-;\-* #,##0.00\ _k_r_._-;_-* &quot;-&quot;??\ _k_r_._-;_-@_-"/>
    <numFmt numFmtId="165" formatCode="_ * #,##0.00_ ;_ * \-#,##0.00_ ;_ * &quot;-&quot;??_ ;_ @_ "/>
    <numFmt numFmtId="166" formatCode="_(* #,##0.00_);_(* \(#,##0.00\);_(* &quot;-&quot;??_);_(@_)"/>
    <numFmt numFmtId="167" formatCode="#,##0.00\ &quot;kr.&quot;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0"/>
      <color indexed="17"/>
      <name val="Arial"/>
      <family val="2"/>
    </font>
    <font>
      <sz val="11"/>
      <color rgb="FF006100"/>
      <name val="Calibri"/>
      <family val="2"/>
      <scheme val="minor"/>
    </font>
    <font>
      <b/>
      <sz val="10"/>
      <color theme="0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0"/>
      <name val="Calibri"/>
      <family val="2"/>
    </font>
    <font>
      <sz val="8"/>
      <name val="Times New Roman"/>
      <family val="1"/>
    </font>
    <font>
      <b/>
      <sz val="12"/>
      <name val="Calibri"/>
      <family val="2"/>
    </font>
    <font>
      <b/>
      <i/>
      <sz val="16"/>
      <color theme="0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9"/>
      <name val="Arial"/>
      <family val="2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i/>
      <sz val="11"/>
      <name val="Calibri"/>
      <family val="2"/>
    </font>
    <font>
      <sz val="10"/>
      <color rgb="FF808080"/>
      <name val="Times New Roman"/>
      <family val="1"/>
    </font>
    <font>
      <b/>
      <sz val="14"/>
      <color indexed="46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222222"/>
      <name val="Calibri"/>
      <family val="2"/>
    </font>
    <font>
      <sz val="11"/>
      <color theme="0"/>
      <name val="Calibri"/>
      <family val="2"/>
      <scheme val="minor"/>
    </font>
    <font>
      <sz val="14"/>
      <color indexed="81"/>
      <name val="Tahoma"/>
      <family val="2"/>
    </font>
    <font>
      <sz val="10"/>
      <name val="Arial"/>
      <family val="2"/>
    </font>
    <font>
      <b/>
      <i/>
      <sz val="14"/>
      <name val="Calibri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  <font>
      <b/>
      <sz val="16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Arial"/>
      <family val="2"/>
    </font>
    <font>
      <sz val="8"/>
      <color rgb="FF000000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43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8480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theme="1" tint="0.34998626667073579"/>
      </bottom>
      <diagonal/>
    </border>
    <border>
      <left style="medium">
        <color indexed="64"/>
      </left>
      <right/>
      <top/>
      <bottom style="medium">
        <color theme="1" tint="0.3499862666707357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1" tint="0.34998626667073579"/>
      </left>
      <right style="thin">
        <color rgb="FF4EC6C3"/>
      </right>
      <top/>
      <bottom style="medium">
        <color indexed="64"/>
      </bottom>
      <diagonal/>
    </border>
    <border>
      <left style="thin">
        <color rgb="FF4EC6C3"/>
      </left>
      <right style="thin">
        <color rgb="FF4EC6C3"/>
      </right>
      <top/>
      <bottom style="medium">
        <color indexed="64"/>
      </bottom>
      <diagonal/>
    </border>
    <border>
      <left style="thin">
        <color rgb="FF4EC6C3"/>
      </left>
      <right style="medium">
        <color indexed="64"/>
      </right>
      <top/>
      <bottom style="medium">
        <color indexed="64"/>
      </bottom>
      <diagonal/>
    </border>
    <border>
      <left style="thin">
        <color theme="1" tint="0.34998626667073579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medium">
        <color indexed="64"/>
      </bottom>
      <diagonal/>
    </border>
    <border>
      <left/>
      <right style="thin">
        <color rgb="FF4EC6C3"/>
      </right>
      <top/>
      <bottom style="medium">
        <color indexed="64"/>
      </bottom>
      <diagonal/>
    </border>
    <border>
      <left style="thin">
        <color theme="1" tint="0.34998626667073579"/>
      </left>
      <right/>
      <top/>
      <bottom/>
      <diagonal/>
    </border>
    <border>
      <left style="medium">
        <color indexed="64"/>
      </left>
      <right/>
      <top/>
      <bottom style="thin">
        <color rgb="FF4EC6C3"/>
      </bottom>
      <diagonal/>
    </border>
    <border>
      <left style="medium">
        <color indexed="64"/>
      </left>
      <right/>
      <top style="thin">
        <color rgb="FF4EC6C3"/>
      </top>
      <bottom style="thin">
        <color rgb="FF4EC6C3"/>
      </bottom>
      <diagonal/>
    </border>
    <border>
      <left style="thin">
        <color theme="1" tint="0.34998626667073579"/>
      </left>
      <right style="medium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indexed="64"/>
      </left>
      <right/>
      <top style="thin">
        <color rgb="FF4EC6C3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indexed="64"/>
      </bottom>
      <diagonal/>
    </border>
    <border>
      <left style="thin">
        <color theme="1" tint="0.34998626667073579"/>
      </left>
      <right style="medium">
        <color indexed="64"/>
      </right>
      <top style="thin">
        <color theme="1" tint="0.34998626667073579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indexed="64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 tint="0.34998626667073579"/>
      </right>
      <top style="medium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indexed="64"/>
      </top>
      <bottom style="thin">
        <color indexed="64"/>
      </bottom>
      <diagonal/>
    </border>
    <border>
      <left style="thin">
        <color theme="1" tint="0.34998626667073579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medium">
        <color indexed="64"/>
      </top>
      <bottom style="thin">
        <color indexed="64"/>
      </bottom>
      <diagonal/>
    </border>
    <border>
      <left style="thin">
        <color theme="1" tint="0.34998626667073579"/>
      </left>
      <right/>
      <top style="medium">
        <color indexed="64"/>
      </top>
      <bottom style="thin">
        <color indexed="64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medium">
        <color indexed="64"/>
      </right>
      <top/>
      <bottom style="thin">
        <color theme="1" tint="0.34998626667073579"/>
      </bottom>
      <diagonal/>
    </border>
    <border>
      <left style="medium">
        <color indexed="64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indexed="64"/>
      </left>
      <right style="thin">
        <color theme="1" tint="0.34998626667073579"/>
      </right>
      <top style="thin">
        <color theme="1" tint="0.34998626667073579"/>
      </top>
      <bottom style="medium">
        <color indexed="64"/>
      </bottom>
      <diagonal/>
    </border>
    <border>
      <left/>
      <right style="thin">
        <color theme="1" tint="0.34998626667073579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66" fontId="2" fillId="0" borderId="0" applyFont="0" applyFill="0" applyBorder="0" applyAlignment="0" applyProtection="0"/>
    <xf numFmtId="0" fontId="8" fillId="9" borderId="0" applyNumberFormat="0" applyBorder="0" applyAlignment="0" applyProtection="0"/>
    <xf numFmtId="0" fontId="2" fillId="0" borderId="0"/>
    <xf numFmtId="0" fontId="1" fillId="0" borderId="0"/>
    <xf numFmtId="0" fontId="2" fillId="10" borderId="13" applyNumberFormat="0" applyFont="0" applyAlignment="0" applyProtection="0"/>
    <xf numFmtId="44" fontId="34" fillId="0" borderId="0" applyFont="0" applyFill="0" applyBorder="0" applyAlignment="0" applyProtection="0"/>
  </cellStyleXfs>
  <cellXfs count="341">
    <xf numFmtId="0" fontId="0" fillId="0" borderId="0" xfId="0"/>
    <xf numFmtId="0" fontId="3" fillId="6" borderId="0" xfId="0" applyFont="1" applyFill="1"/>
    <xf numFmtId="0" fontId="2" fillId="2" borderId="0" xfId="0" applyFont="1" applyFill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/>
    <xf numFmtId="0" fontId="2" fillId="2" borderId="0" xfId="0" applyFont="1" applyFill="1" applyAlignment="1" applyProtection="1">
      <alignment horizontal="right"/>
    </xf>
    <xf numFmtId="0" fontId="2" fillId="6" borderId="0" xfId="0" applyFont="1" applyFill="1" applyBorder="1" applyProtection="1"/>
    <xf numFmtId="0" fontId="2" fillId="6" borderId="0" xfId="0" applyFont="1" applyFill="1" applyBorder="1" applyAlignment="1" applyProtection="1">
      <alignment horizontal="left"/>
    </xf>
    <xf numFmtId="165" fontId="2" fillId="6" borderId="0" xfId="0" applyNumberFormat="1" applyFont="1" applyFill="1" applyBorder="1" applyProtection="1"/>
    <xf numFmtId="39" fontId="2" fillId="6" borderId="0" xfId="0" applyNumberFormat="1" applyFont="1" applyFill="1" applyBorder="1" applyProtection="1"/>
    <xf numFmtId="166" fontId="3" fillId="6" borderId="0" xfId="1" applyFont="1" applyFill="1" applyProtection="1"/>
    <xf numFmtId="166" fontId="2" fillId="0" borderId="2" xfId="1" applyFont="1" applyBorder="1" applyProtection="1">
      <protection locked="0"/>
    </xf>
    <xf numFmtId="0" fontId="2" fillId="0" borderId="0" xfId="0" applyFont="1"/>
    <xf numFmtId="0" fontId="12" fillId="0" borderId="11" xfId="0" applyFont="1" applyBorder="1" applyAlignment="1">
      <alignment vertical="center"/>
    </xf>
    <xf numFmtId="0" fontId="0" fillId="0" borderId="12" xfId="0" applyFont="1" applyBorder="1"/>
    <xf numFmtId="0" fontId="0" fillId="0" borderId="11" xfId="0" applyFont="1" applyBorder="1"/>
    <xf numFmtId="0" fontId="6" fillId="0" borderId="0" xfId="0" applyFont="1"/>
    <xf numFmtId="167" fontId="2" fillId="0" borderId="2" xfId="1" applyNumberFormat="1" applyFont="1" applyFill="1" applyBorder="1" applyProtection="1">
      <protection locked="0"/>
    </xf>
    <xf numFmtId="0" fontId="5" fillId="6" borderId="0" xfId="0" applyFont="1" applyFill="1" applyBorder="1" applyAlignment="1" applyProtection="1"/>
    <xf numFmtId="0" fontId="15" fillId="0" borderId="0" xfId="0" applyFont="1" applyAlignment="1">
      <alignment vertical="center"/>
    </xf>
    <xf numFmtId="0" fontId="13" fillId="0" borderId="0" xfId="0" applyFont="1"/>
    <xf numFmtId="0" fontId="2" fillId="2" borderId="0" xfId="0" applyFont="1" applyFill="1" applyBorder="1" applyAlignment="1" applyProtection="1">
      <alignment vertical="center"/>
    </xf>
    <xf numFmtId="0" fontId="2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2" fillId="6" borderId="0" xfId="0" applyFont="1" applyFill="1" applyBorder="1" applyAlignment="1" applyProtection="1">
      <alignment horizontal="right" vertical="center"/>
    </xf>
    <xf numFmtId="0" fontId="4" fillId="6" borderId="0" xfId="0" applyFont="1" applyFill="1" applyBorder="1" applyAlignment="1" applyProtection="1">
      <alignment horizontal="center"/>
    </xf>
    <xf numFmtId="0" fontId="2" fillId="6" borderId="0" xfId="0" applyFont="1" applyFill="1" applyBorder="1" applyAlignment="1" applyProtection="1"/>
    <xf numFmtId="0" fontId="2" fillId="6" borderId="0" xfId="0" applyFont="1" applyFill="1" applyBorder="1" applyAlignment="1" applyProtection="1">
      <alignment horizontal="center"/>
    </xf>
    <xf numFmtId="0" fontId="26" fillId="6" borderId="0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horizontal="left" vertical="top" wrapText="1"/>
    </xf>
    <xf numFmtId="0" fontId="30" fillId="6" borderId="0" xfId="0" applyFont="1" applyFill="1" applyBorder="1" applyAlignment="1">
      <alignment horizontal="left" vertical="center" wrapText="1"/>
    </xf>
    <xf numFmtId="0" fontId="19" fillId="6" borderId="0" xfId="0" applyFont="1" applyFill="1" applyBorder="1" applyAlignment="1" applyProtection="1">
      <alignment horizontal="left" wrapText="1"/>
    </xf>
    <xf numFmtId="0" fontId="15" fillId="0" borderId="0" xfId="0" applyFont="1" applyAlignment="1" applyProtection="1">
      <alignment vertical="center"/>
    </xf>
    <xf numFmtId="0" fontId="16" fillId="0" borderId="0" xfId="0" applyFont="1" applyBorder="1" applyAlignment="1" applyProtection="1">
      <alignment horizontal="left" vertical="center" wrapText="1"/>
    </xf>
    <xf numFmtId="0" fontId="2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23" fillId="0" borderId="0" xfId="0" applyFont="1" applyAlignment="1" applyProtection="1">
      <alignment vertical="center"/>
      <protection hidden="1"/>
    </xf>
    <xf numFmtId="0" fontId="27" fillId="3" borderId="16" xfId="0" applyFont="1" applyFill="1" applyBorder="1" applyAlignment="1" applyProtection="1">
      <alignment vertical="center"/>
    </xf>
    <xf numFmtId="0" fontId="27" fillId="3" borderId="17" xfId="0" applyFont="1" applyFill="1" applyBorder="1" applyAlignment="1" applyProtection="1">
      <alignment vertical="center"/>
    </xf>
    <xf numFmtId="0" fontId="21" fillId="4" borderId="25" xfId="0" applyFont="1" applyFill="1" applyBorder="1" applyAlignment="1" applyProtection="1">
      <protection hidden="1"/>
    </xf>
    <xf numFmtId="0" fontId="29" fillId="0" borderId="27" xfId="0" applyFont="1" applyFill="1" applyBorder="1" applyAlignment="1" applyProtection="1">
      <alignment vertical="top"/>
      <protection hidden="1"/>
    </xf>
    <xf numFmtId="0" fontId="29" fillId="5" borderId="27" xfId="0" applyFont="1" applyFill="1" applyBorder="1" applyAlignment="1" applyProtection="1">
      <alignment vertical="top"/>
      <protection hidden="1"/>
    </xf>
    <xf numFmtId="0" fontId="29" fillId="0" borderId="27" xfId="0" applyFont="1" applyFill="1" applyBorder="1" applyAlignment="1" applyProtection="1">
      <alignment vertical="top" wrapText="1"/>
      <protection hidden="1"/>
    </xf>
    <xf numFmtId="0" fontId="29" fillId="5" borderId="27" xfId="0" applyFont="1" applyFill="1" applyBorder="1" applyAlignment="1" applyProtection="1">
      <alignment horizontal="left" vertical="top" wrapText="1"/>
      <protection hidden="1"/>
    </xf>
    <xf numFmtId="0" fontId="21" fillId="4" borderId="15" xfId="0" applyFont="1" applyFill="1" applyBorder="1" applyAlignment="1" applyProtection="1">
      <protection hidden="1"/>
    </xf>
    <xf numFmtId="165" fontId="28" fillId="4" borderId="20" xfId="0" applyNumberFormat="1" applyFont="1" applyFill="1" applyBorder="1" applyProtection="1">
      <protection hidden="1"/>
    </xf>
    <xf numFmtId="165" fontId="28" fillId="4" borderId="38" xfId="0" applyNumberFormat="1" applyFont="1" applyFill="1" applyBorder="1" applyProtection="1">
      <protection hidden="1"/>
    </xf>
    <xf numFmtId="165" fontId="28" fillId="4" borderId="9" xfId="0" applyNumberFormat="1" applyFont="1" applyFill="1" applyBorder="1" applyProtection="1">
      <protection hidden="1"/>
    </xf>
    <xf numFmtId="0" fontId="29" fillId="8" borderId="32" xfId="0" applyFont="1" applyFill="1" applyBorder="1" applyAlignment="1" applyProtection="1">
      <alignment vertical="top"/>
      <protection hidden="1"/>
    </xf>
    <xf numFmtId="0" fontId="29" fillId="0" borderId="29" xfId="0" applyFont="1" applyFill="1" applyBorder="1" applyAlignment="1" applyProtection="1">
      <alignment vertical="top"/>
      <protection hidden="1"/>
    </xf>
    <xf numFmtId="0" fontId="29" fillId="8" borderId="29" xfId="0" applyFont="1" applyFill="1" applyBorder="1" applyAlignment="1" applyProtection="1">
      <alignment vertical="top"/>
      <protection hidden="1"/>
    </xf>
    <xf numFmtId="0" fontId="29" fillId="6" borderId="29" xfId="0" applyFont="1" applyFill="1" applyBorder="1" applyAlignment="1" applyProtection="1">
      <alignment vertical="top"/>
      <protection hidden="1"/>
    </xf>
    <xf numFmtId="167" fontId="12" fillId="0" borderId="24" xfId="1" applyNumberFormat="1" applyFont="1" applyFill="1" applyBorder="1" applyAlignment="1" applyProtection="1">
      <alignment horizontal="right" vertical="center"/>
      <protection hidden="1"/>
    </xf>
    <xf numFmtId="167" fontId="29" fillId="8" borderId="39" xfId="0" applyNumberFormat="1" applyFont="1" applyFill="1" applyBorder="1" applyAlignment="1" applyProtection="1">
      <alignment horizontal="right" vertical="center"/>
      <protection hidden="1"/>
    </xf>
    <xf numFmtId="167" fontId="21" fillId="4" borderId="37" xfId="0" applyNumberFormat="1" applyFont="1" applyFill="1" applyBorder="1" applyAlignment="1" applyProtection="1">
      <alignment horizontal="right" vertical="center"/>
      <protection hidden="1"/>
    </xf>
    <xf numFmtId="167" fontId="21" fillId="4" borderId="23" xfId="0" applyNumberFormat="1" applyFont="1" applyFill="1" applyBorder="1" applyAlignment="1" applyProtection="1">
      <alignment horizontal="right" vertical="center"/>
      <protection hidden="1"/>
    </xf>
    <xf numFmtId="167" fontId="29" fillId="5" borderId="24" xfId="0" applyNumberFormat="1" applyFont="1" applyFill="1" applyBorder="1" applyAlignment="1" applyProtection="1">
      <alignment horizontal="right" vertical="center"/>
      <protection hidden="1"/>
    </xf>
    <xf numFmtId="167" fontId="29" fillId="6" borderId="24" xfId="0" applyNumberFormat="1" applyFont="1" applyFill="1" applyBorder="1" applyAlignment="1" applyProtection="1">
      <alignment horizontal="right" vertical="center"/>
      <protection hidden="1"/>
    </xf>
    <xf numFmtId="167" fontId="29" fillId="8" borderId="33" xfId="0" applyNumberFormat="1" applyFont="1" applyFill="1" applyBorder="1" applyAlignment="1" applyProtection="1">
      <alignment horizontal="right" vertical="center"/>
      <protection hidden="1"/>
    </xf>
    <xf numFmtId="167" fontId="29" fillId="6" borderId="39" xfId="0" applyNumberFormat="1" applyFont="1" applyFill="1" applyBorder="1" applyAlignment="1" applyProtection="1">
      <alignment horizontal="right" vertical="center"/>
      <protection hidden="1"/>
    </xf>
    <xf numFmtId="14" fontId="2" fillId="0" borderId="2" xfId="0" applyNumberFormat="1" applyFont="1" applyBorder="1" applyProtection="1">
      <protection locked="0"/>
    </xf>
    <xf numFmtId="0" fontId="2" fillId="0" borderId="43" xfId="0" applyFont="1" applyBorder="1" applyProtection="1">
      <protection locked="0"/>
    </xf>
    <xf numFmtId="167" fontId="12" fillId="0" borderId="3" xfId="1" applyNumberFormat="1" applyFont="1" applyFill="1" applyBorder="1" applyAlignment="1" applyProtection="1">
      <alignment vertical="center"/>
      <protection hidden="1"/>
    </xf>
    <xf numFmtId="167" fontId="12" fillId="0" borderId="2" xfId="1" applyNumberFormat="1" applyFont="1" applyFill="1" applyBorder="1" applyAlignment="1" applyProtection="1">
      <alignment vertical="center"/>
      <protection hidden="1"/>
    </xf>
    <xf numFmtId="167" fontId="12" fillId="0" borderId="31" xfId="1" applyNumberFormat="1" applyFont="1" applyFill="1" applyBorder="1" applyAlignment="1" applyProtection="1">
      <alignment vertical="center"/>
      <protection hidden="1"/>
    </xf>
    <xf numFmtId="167" fontId="29" fillId="8" borderId="22" xfId="0" applyNumberFormat="1" applyFont="1" applyFill="1" applyBorder="1" applyAlignment="1" applyProtection="1">
      <alignment vertical="center"/>
      <protection hidden="1"/>
    </xf>
    <xf numFmtId="167" fontId="29" fillId="8" borderId="40" xfId="0" applyNumberFormat="1" applyFont="1" applyFill="1" applyBorder="1" applyAlignment="1" applyProtection="1">
      <alignment vertical="center"/>
      <protection hidden="1"/>
    </xf>
    <xf numFmtId="167" fontId="29" fillId="8" borderId="41" xfId="0" applyNumberFormat="1" applyFont="1" applyFill="1" applyBorder="1" applyAlignment="1" applyProtection="1">
      <alignment vertical="center"/>
      <protection hidden="1"/>
    </xf>
    <xf numFmtId="167" fontId="28" fillId="4" borderId="20" xfId="0" applyNumberFormat="1" applyFont="1" applyFill="1" applyBorder="1" applyAlignment="1" applyProtection="1">
      <alignment vertical="center"/>
      <protection hidden="1"/>
    </xf>
    <xf numFmtId="167" fontId="28" fillId="4" borderId="38" xfId="0" applyNumberFormat="1" applyFont="1" applyFill="1" applyBorder="1" applyAlignment="1" applyProtection="1">
      <alignment vertical="center"/>
      <protection hidden="1"/>
    </xf>
    <xf numFmtId="167" fontId="28" fillId="4" borderId="9" xfId="0" applyNumberFormat="1" applyFont="1" applyFill="1" applyBorder="1" applyAlignment="1" applyProtection="1">
      <alignment vertical="center"/>
      <protection hidden="1"/>
    </xf>
    <xf numFmtId="167" fontId="28" fillId="4" borderId="19" xfId="0" applyNumberFormat="1" applyFont="1" applyFill="1" applyBorder="1" applyAlignment="1" applyProtection="1">
      <alignment vertical="center"/>
      <protection hidden="1"/>
    </xf>
    <xf numFmtId="167" fontId="28" fillId="4" borderId="5" xfId="0" applyNumberFormat="1" applyFont="1" applyFill="1" applyBorder="1" applyAlignment="1" applyProtection="1">
      <alignment vertical="center"/>
      <protection hidden="1"/>
    </xf>
    <xf numFmtId="167" fontId="28" fillId="4" borderId="42" xfId="0" applyNumberFormat="1" applyFont="1" applyFill="1" applyBorder="1" applyAlignment="1" applyProtection="1">
      <alignment vertical="center"/>
      <protection hidden="1"/>
    </xf>
    <xf numFmtId="167" fontId="29" fillId="8" borderId="36" xfId="0" applyNumberFormat="1" applyFont="1" applyFill="1" applyBorder="1" applyAlignment="1" applyProtection="1">
      <alignment vertical="center"/>
      <protection hidden="1"/>
    </xf>
    <xf numFmtId="167" fontId="29" fillId="8" borderId="4" xfId="0" applyNumberFormat="1" applyFont="1" applyFill="1" applyBorder="1" applyAlignment="1" applyProtection="1">
      <alignment vertical="center"/>
      <protection hidden="1"/>
    </xf>
    <xf numFmtId="167" fontId="29" fillId="8" borderId="7" xfId="0" applyNumberFormat="1" applyFont="1" applyFill="1" applyBorder="1" applyAlignment="1" applyProtection="1">
      <alignment vertical="center"/>
      <protection hidden="1"/>
    </xf>
    <xf numFmtId="167" fontId="28" fillId="7" borderId="8" xfId="0" applyNumberFormat="1" applyFont="1" applyFill="1" applyBorder="1" applyAlignment="1" applyProtection="1">
      <alignment vertical="center"/>
      <protection hidden="1"/>
    </xf>
    <xf numFmtId="44" fontId="2" fillId="0" borderId="43" xfId="0" applyNumberFormat="1" applyFont="1" applyFill="1" applyBorder="1" applyProtection="1">
      <protection locked="0"/>
    </xf>
    <xf numFmtId="166" fontId="2" fillId="0" borderId="5" xfId="1" applyFont="1" applyFill="1" applyBorder="1" applyProtection="1">
      <protection hidden="1"/>
    </xf>
    <xf numFmtId="0" fontId="32" fillId="13" borderId="43" xfId="0" applyNumberFormat="1" applyFont="1" applyFill="1" applyBorder="1" applyProtection="1">
      <protection locked="0"/>
    </xf>
    <xf numFmtId="0" fontId="32" fillId="13" borderId="43" xfId="0" applyFont="1" applyFill="1" applyBorder="1" applyProtection="1">
      <protection locked="0"/>
    </xf>
    <xf numFmtId="167" fontId="32" fillId="13" borderId="43" xfId="0" applyNumberFormat="1" applyFont="1" applyFill="1" applyBorder="1" applyProtection="1">
      <protection locked="0"/>
    </xf>
    <xf numFmtId="0" fontId="32" fillId="13" borderId="43" xfId="0" applyFont="1" applyFill="1" applyBorder="1" applyProtection="1">
      <protection locked="0" hidden="1"/>
    </xf>
    <xf numFmtId="167" fontId="32" fillId="13" borderId="43" xfId="0" applyNumberFormat="1" applyFont="1" applyFill="1" applyBorder="1" applyProtection="1">
      <protection locked="0" hidden="1"/>
    </xf>
    <xf numFmtId="0" fontId="2" fillId="0" borderId="11" xfId="0" applyFont="1" applyBorder="1"/>
    <xf numFmtId="49" fontId="2" fillId="0" borderId="2" xfId="0" applyNumberFormat="1" applyFont="1" applyBorder="1" applyProtection="1">
      <protection locked="0"/>
    </xf>
    <xf numFmtId="49" fontId="32" fillId="13" borderId="43" xfId="0" applyNumberFormat="1" applyFont="1" applyFill="1" applyBorder="1" applyProtection="1">
      <protection locked="0"/>
    </xf>
    <xf numFmtId="0" fontId="7" fillId="2" borderId="0" xfId="0" applyFont="1" applyFill="1" applyBorder="1" applyAlignment="1" applyProtection="1">
      <alignment horizontal="center"/>
    </xf>
    <xf numFmtId="49" fontId="3" fillId="6" borderId="0" xfId="0" applyNumberFormat="1" applyFont="1" applyFill="1"/>
    <xf numFmtId="167" fontId="2" fillId="0" borderId="43" xfId="0" applyNumberFormat="1" applyFont="1" applyBorder="1"/>
    <xf numFmtId="167" fontId="3" fillId="6" borderId="0" xfId="0" applyNumberFormat="1" applyFont="1" applyFill="1"/>
    <xf numFmtId="49" fontId="2" fillId="0" borderId="2" xfId="1" applyNumberFormat="1" applyFont="1" applyBorder="1" applyProtection="1">
      <protection locked="0"/>
    </xf>
    <xf numFmtId="49" fontId="2" fillId="0" borderId="43" xfId="0" applyNumberFormat="1" applyFont="1" applyBorder="1" applyProtection="1">
      <protection locked="0"/>
    </xf>
    <xf numFmtId="49" fontId="3" fillId="6" borderId="0" xfId="1" applyNumberFormat="1" applyFont="1" applyFill="1" applyProtection="1"/>
    <xf numFmtId="10" fontId="18" fillId="6" borderId="0" xfId="3" applyNumberFormat="1" applyFont="1" applyFill="1" applyBorder="1" applyAlignment="1" applyProtection="1">
      <protection locked="0"/>
    </xf>
    <xf numFmtId="0" fontId="22" fillId="6" borderId="0" xfId="0" applyFont="1" applyFill="1" applyBorder="1" applyAlignment="1" applyProtection="1"/>
    <xf numFmtId="10" fontId="23" fillId="6" borderId="0" xfId="3" applyNumberFormat="1" applyFont="1" applyFill="1" applyBorder="1" applyAlignment="1" applyProtection="1"/>
    <xf numFmtId="166" fontId="2" fillId="0" borderId="44" xfId="1" applyFont="1" applyFill="1" applyBorder="1" applyProtection="1">
      <protection hidden="1"/>
    </xf>
    <xf numFmtId="0" fontId="2" fillId="0" borderId="45" xfId="0" applyFont="1" applyBorder="1" applyProtection="1">
      <protection locked="0"/>
    </xf>
    <xf numFmtId="167" fontId="12" fillId="5" borderId="24" xfId="1" applyNumberFormat="1" applyFont="1" applyFill="1" applyBorder="1" applyAlignment="1" applyProtection="1">
      <alignment horizontal="right" vertical="center"/>
      <protection hidden="1"/>
    </xf>
    <xf numFmtId="167" fontId="12" fillId="5" borderId="3" xfId="1" applyNumberFormat="1" applyFont="1" applyFill="1" applyBorder="1" applyAlignment="1" applyProtection="1">
      <alignment vertical="center"/>
      <protection hidden="1"/>
    </xf>
    <xf numFmtId="167" fontId="12" fillId="5" borderId="2" xfId="1" applyNumberFormat="1" applyFont="1" applyFill="1" applyBorder="1" applyAlignment="1" applyProtection="1">
      <alignment vertical="center"/>
      <protection hidden="1"/>
    </xf>
    <xf numFmtId="167" fontId="12" fillId="5" borderId="31" xfId="1" applyNumberFormat="1" applyFont="1" applyFill="1" applyBorder="1" applyAlignment="1" applyProtection="1">
      <alignment vertical="center"/>
      <protection hidden="1"/>
    </xf>
    <xf numFmtId="0" fontId="4" fillId="6" borderId="0" xfId="0" applyFont="1" applyFill="1" applyBorder="1" applyAlignment="1" applyProtection="1"/>
    <xf numFmtId="0" fontId="0" fillId="6" borderId="0" xfId="0" applyFill="1" applyBorder="1"/>
    <xf numFmtId="44" fontId="2" fillId="0" borderId="2" xfId="1" applyNumberFormat="1" applyFont="1" applyFill="1" applyBorder="1" applyProtection="1"/>
    <xf numFmtId="0" fontId="0" fillId="0" borderId="0" xfId="0" applyBorder="1"/>
    <xf numFmtId="49" fontId="2" fillId="0" borderId="2" xfId="1" applyNumberFormat="1" applyFont="1" applyFill="1" applyBorder="1" applyAlignment="1" applyProtection="1">
      <alignment wrapText="1"/>
      <protection locked="0"/>
    </xf>
    <xf numFmtId="0" fontId="23" fillId="6" borderId="0" xfId="0" applyFont="1" applyFill="1" applyBorder="1" applyAlignment="1">
      <alignment horizontal="left" vertical="center" wrapText="1"/>
    </xf>
    <xf numFmtId="0" fontId="2" fillId="0" borderId="12" xfId="0" applyFont="1" applyBorder="1"/>
    <xf numFmtId="0" fontId="29" fillId="5" borderId="32" xfId="0" applyFont="1" applyFill="1" applyBorder="1" applyAlignment="1" applyProtection="1">
      <alignment horizontal="left" vertical="top" wrapText="1"/>
      <protection hidden="1"/>
    </xf>
    <xf numFmtId="167" fontId="29" fillId="5" borderId="33" xfId="0" applyNumberFormat="1" applyFont="1" applyFill="1" applyBorder="1" applyAlignment="1" applyProtection="1">
      <alignment horizontal="right" vertical="center"/>
      <protection hidden="1"/>
    </xf>
    <xf numFmtId="0" fontId="11" fillId="6" borderId="0" xfId="0" applyFont="1" applyFill="1" applyBorder="1" applyAlignment="1" applyProtection="1"/>
    <xf numFmtId="0" fontId="18" fillId="6" borderId="0" xfId="0" applyFont="1" applyFill="1" applyBorder="1" applyAlignment="1">
      <alignment vertical="center" wrapText="1"/>
    </xf>
    <xf numFmtId="0" fontId="2" fillId="0" borderId="0" xfId="0" quotePrefix="1" applyFont="1"/>
    <xf numFmtId="0" fontId="2" fillId="2" borderId="0" xfId="0" applyFont="1" applyFill="1" applyBorder="1" applyAlignment="1" applyProtection="1">
      <alignment horizontal="right"/>
    </xf>
    <xf numFmtId="0" fontId="17" fillId="6" borderId="0" xfId="0" applyFont="1" applyFill="1" applyBorder="1" applyAlignment="1" applyProtection="1"/>
    <xf numFmtId="0" fontId="21" fillId="4" borderId="23" xfId="0" applyFont="1" applyFill="1" applyBorder="1" applyAlignment="1" applyProtection="1">
      <protection hidden="1"/>
    </xf>
    <xf numFmtId="0" fontId="10" fillId="0" borderId="0" xfId="0" applyFont="1" applyBorder="1" applyAlignment="1">
      <alignment vertical="center"/>
    </xf>
    <xf numFmtId="0" fontId="10" fillId="6" borderId="50" xfId="0" applyFont="1" applyFill="1" applyBorder="1" applyAlignment="1" applyProtection="1">
      <alignment horizontal="right" vertical="center"/>
    </xf>
    <xf numFmtId="0" fontId="10" fillId="0" borderId="50" xfId="0" applyFont="1" applyBorder="1" applyAlignment="1" applyProtection="1">
      <alignment horizontal="right" vertical="center"/>
    </xf>
    <xf numFmtId="0" fontId="2" fillId="2" borderId="50" xfId="0" applyFont="1" applyFill="1" applyBorder="1" applyProtection="1">
      <protection locked="0"/>
    </xf>
    <xf numFmtId="0" fontId="10" fillId="0" borderId="50" xfId="0" applyFont="1" applyBorder="1" applyAlignment="1" applyProtection="1">
      <alignment vertical="center"/>
    </xf>
    <xf numFmtId="49" fontId="23" fillId="6" borderId="54" xfId="2" applyNumberFormat="1" applyFont="1" applyFill="1" applyBorder="1" applyAlignment="1" applyProtection="1">
      <alignment horizontal="left"/>
    </xf>
    <xf numFmtId="164" fontId="2" fillId="6" borderId="60" xfId="0" applyNumberFormat="1" applyFont="1" applyFill="1" applyBorder="1" applyAlignment="1" applyProtection="1">
      <alignment vertical="center"/>
      <protection locked="0"/>
    </xf>
    <xf numFmtId="0" fontId="2" fillId="2" borderId="53" xfId="0" applyFont="1" applyFill="1" applyBorder="1" applyAlignment="1" applyProtection="1">
      <alignment vertical="center"/>
    </xf>
    <xf numFmtId="0" fontId="14" fillId="0" borderId="59" xfId="0" applyFont="1" applyFill="1" applyBorder="1" applyAlignment="1" applyProtection="1">
      <alignment vertical="center" wrapText="1"/>
      <protection hidden="1"/>
    </xf>
    <xf numFmtId="0" fontId="25" fillId="0" borderId="50" xfId="0" applyFont="1" applyBorder="1" applyAlignment="1" applyProtection="1">
      <protection locked="0"/>
    </xf>
    <xf numFmtId="0" fontId="14" fillId="0" borderId="56" xfId="0" applyFont="1" applyBorder="1" applyAlignment="1">
      <alignment vertical="center" wrapText="1"/>
    </xf>
    <xf numFmtId="0" fontId="26" fillId="0" borderId="55" xfId="0" applyFont="1" applyBorder="1" applyAlignment="1" applyProtection="1">
      <alignment vertical="center" wrapText="1"/>
      <protection locked="0"/>
    </xf>
    <xf numFmtId="0" fontId="14" fillId="0" borderId="55" xfId="0" applyFont="1" applyBorder="1" applyAlignment="1">
      <alignment vertical="center" wrapText="1"/>
    </xf>
    <xf numFmtId="0" fontId="14" fillId="0" borderId="58" xfId="0" applyFont="1" applyBorder="1" applyAlignment="1">
      <alignment vertical="center" wrapText="1"/>
    </xf>
    <xf numFmtId="167" fontId="2" fillId="0" borderId="5" xfId="1" applyNumberFormat="1" applyFont="1" applyFill="1" applyBorder="1" applyProtection="1">
      <protection locked="0"/>
    </xf>
    <xf numFmtId="14" fontId="2" fillId="0" borderId="5" xfId="0" applyNumberFormat="1" applyFont="1" applyBorder="1" applyProtection="1">
      <protection locked="0"/>
    </xf>
    <xf numFmtId="49" fontId="2" fillId="0" borderId="5" xfId="0" applyNumberFormat="1" applyFont="1" applyBorder="1" applyProtection="1">
      <protection locked="0"/>
    </xf>
    <xf numFmtId="49" fontId="2" fillId="0" borderId="5" xfId="1" applyNumberFormat="1" applyFont="1" applyFill="1" applyBorder="1" applyAlignment="1" applyProtection="1">
      <alignment wrapText="1"/>
      <protection locked="0"/>
    </xf>
    <xf numFmtId="44" fontId="2" fillId="0" borderId="5" xfId="1" applyNumberFormat="1" applyFont="1" applyFill="1" applyBorder="1" applyProtection="1"/>
    <xf numFmtId="49" fontId="2" fillId="0" borderId="5" xfId="1" applyNumberFormat="1" applyFont="1" applyBorder="1" applyProtection="1">
      <protection locked="0"/>
    </xf>
    <xf numFmtId="166" fontId="2" fillId="0" borderId="5" xfId="1" applyFont="1" applyBorder="1" applyProtection="1">
      <protection locked="0"/>
    </xf>
    <xf numFmtId="0" fontId="21" fillId="14" borderId="6" xfId="0" applyFont="1" applyFill="1" applyBorder="1" applyProtection="1">
      <protection hidden="1"/>
    </xf>
    <xf numFmtId="167" fontId="21" fillId="14" borderId="1" xfId="0" applyNumberFormat="1" applyFont="1" applyFill="1" applyBorder="1" applyAlignment="1" applyProtection="1">
      <alignment horizontal="right" vertical="center"/>
      <protection hidden="1"/>
    </xf>
    <xf numFmtId="0" fontId="40" fillId="14" borderId="62" xfId="4" applyFont="1" applyFill="1" applyBorder="1" applyAlignment="1">
      <alignment horizontal="center" vertical="center" wrapText="1"/>
    </xf>
    <xf numFmtId="0" fontId="40" fillId="14" borderId="63" xfId="4" applyFont="1" applyFill="1" applyBorder="1" applyAlignment="1">
      <alignment horizontal="center" vertical="center" wrapText="1"/>
    </xf>
    <xf numFmtId="49" fontId="40" fillId="14" borderId="63" xfId="4" applyNumberFormat="1" applyFont="1" applyFill="1" applyBorder="1" applyAlignment="1">
      <alignment horizontal="center" vertical="center" wrapText="1"/>
    </xf>
    <xf numFmtId="167" fontId="40" fillId="14" borderId="64" xfId="4" applyNumberFormat="1" applyFont="1" applyFill="1" applyBorder="1" applyAlignment="1">
      <alignment horizontal="center" vertical="center" wrapText="1"/>
    </xf>
    <xf numFmtId="0" fontId="40" fillId="14" borderId="64" xfId="4" applyFont="1" applyFill="1" applyBorder="1" applyAlignment="1">
      <alignment horizontal="center" vertical="center" wrapText="1"/>
    </xf>
    <xf numFmtId="49" fontId="40" fillId="14" borderId="64" xfId="4" applyNumberFormat="1" applyFont="1" applyFill="1" applyBorder="1" applyAlignment="1">
      <alignment horizontal="center" vertical="center" wrapText="1"/>
    </xf>
    <xf numFmtId="0" fontId="40" fillId="14" borderId="48" xfId="4" applyFont="1" applyFill="1" applyBorder="1" applyAlignment="1">
      <alignment horizontal="center" vertical="center" wrapText="1"/>
    </xf>
    <xf numFmtId="0" fontId="40" fillId="14" borderId="65" xfId="4" applyFont="1" applyFill="1" applyBorder="1" applyAlignment="1">
      <alignment horizontal="center" vertical="center" wrapText="1"/>
    </xf>
    <xf numFmtId="0" fontId="40" fillId="14" borderId="66" xfId="4" applyFont="1" applyFill="1" applyBorder="1" applyAlignment="1">
      <alignment horizontal="center" vertical="center" wrapText="1"/>
    </xf>
    <xf numFmtId="49" fontId="2" fillId="0" borderId="19" xfId="1" applyNumberFormat="1" applyFont="1" applyFill="1" applyBorder="1" applyProtection="1">
      <protection locked="0"/>
    </xf>
    <xf numFmtId="49" fontId="2" fillId="0" borderId="44" xfId="0" applyNumberFormat="1" applyFont="1" applyBorder="1" applyAlignment="1" applyProtection="1">
      <alignment wrapText="1"/>
      <protection locked="0"/>
    </xf>
    <xf numFmtId="49" fontId="2" fillId="0" borderId="3" xfId="1" applyNumberFormat="1" applyFont="1" applyFill="1" applyBorder="1" applyProtection="1">
      <protection locked="0"/>
    </xf>
    <xf numFmtId="49" fontId="2" fillId="0" borderId="67" xfId="0" applyNumberFormat="1" applyFont="1" applyBorder="1" applyAlignment="1" applyProtection="1">
      <alignment wrapText="1"/>
      <protection locked="0"/>
    </xf>
    <xf numFmtId="0" fontId="32" fillId="13" borderId="68" xfId="0" applyNumberFormat="1" applyFont="1" applyFill="1" applyBorder="1" applyProtection="1">
      <protection locked="0"/>
    </xf>
    <xf numFmtId="49" fontId="32" fillId="13" borderId="45" xfId="0" applyNumberFormat="1" applyFont="1" applyFill="1" applyBorder="1" applyAlignment="1" applyProtection="1">
      <alignment wrapText="1"/>
      <protection locked="0"/>
    </xf>
    <xf numFmtId="0" fontId="23" fillId="0" borderId="66" xfId="0" applyFont="1" applyBorder="1" applyAlignment="1">
      <alignment horizontal="left" vertical="center" wrapText="1"/>
    </xf>
    <xf numFmtId="0" fontId="4" fillId="12" borderId="78" xfId="0" applyFont="1" applyFill="1" applyBorder="1" applyAlignment="1" applyProtection="1">
      <protection locked="0"/>
    </xf>
    <xf numFmtId="0" fontId="2" fillId="2" borderId="83" xfId="0" applyFont="1" applyFill="1" applyBorder="1" applyAlignment="1" applyProtection="1">
      <alignment horizontal="center"/>
      <protection locked="0"/>
    </xf>
    <xf numFmtId="0" fontId="10" fillId="6" borderId="85" xfId="0" applyFont="1" applyFill="1" applyBorder="1" applyAlignment="1" applyProtection="1">
      <alignment horizontal="right" vertical="center"/>
    </xf>
    <xf numFmtId="0" fontId="10" fillId="0" borderId="85" xfId="0" applyFont="1" applyBorder="1" applyAlignment="1" applyProtection="1">
      <alignment horizontal="right" vertical="center"/>
    </xf>
    <xf numFmtId="0" fontId="2" fillId="2" borderId="85" xfId="0" applyFont="1" applyFill="1" applyBorder="1" applyProtection="1">
      <protection locked="0"/>
    </xf>
    <xf numFmtId="0" fontId="10" fillId="0" borderId="85" xfId="0" applyFont="1" applyBorder="1" applyAlignment="1" applyProtection="1">
      <alignment vertical="center"/>
    </xf>
    <xf numFmtId="0" fontId="2" fillId="2" borderId="86" xfId="0" applyFont="1" applyFill="1" applyBorder="1" applyAlignment="1" applyProtection="1">
      <alignment horizontal="center"/>
      <protection locked="0"/>
    </xf>
    <xf numFmtId="49" fontId="23" fillId="6" borderId="87" xfId="2" applyNumberFormat="1" applyFont="1" applyFill="1" applyBorder="1" applyAlignment="1" applyProtection="1">
      <alignment horizontal="left"/>
    </xf>
    <xf numFmtId="10" fontId="18" fillId="6" borderId="88" xfId="3" applyNumberFormat="1" applyFont="1" applyFill="1" applyBorder="1" applyAlignment="1" applyProtection="1">
      <protection locked="0"/>
    </xf>
    <xf numFmtId="10" fontId="18" fillId="6" borderId="83" xfId="3" applyNumberFormat="1" applyFont="1" applyFill="1" applyBorder="1" applyAlignment="1" applyProtection="1">
      <protection locked="0"/>
    </xf>
    <xf numFmtId="0" fontId="23" fillId="6" borderId="66" xfId="2" applyFont="1" applyFill="1" applyBorder="1" applyAlignment="1" applyProtection="1">
      <alignment horizontal="left"/>
    </xf>
    <xf numFmtId="0" fontId="23" fillId="6" borderId="77" xfId="2" applyFont="1" applyFill="1" applyBorder="1" applyAlignment="1" applyProtection="1">
      <alignment horizontal="left"/>
    </xf>
    <xf numFmtId="10" fontId="23" fillId="6" borderId="86" xfId="3" applyNumberFormat="1" applyFont="1" applyFill="1" applyBorder="1" applyAlignment="1" applyProtection="1"/>
    <xf numFmtId="0" fontId="2" fillId="6" borderId="96" xfId="0" applyFont="1" applyFill="1" applyBorder="1" applyAlignment="1" applyProtection="1">
      <alignment vertical="center"/>
    </xf>
    <xf numFmtId="164" fontId="2" fillId="6" borderId="54" xfId="0" applyNumberFormat="1" applyFont="1" applyFill="1" applyBorder="1" applyAlignment="1" applyProtection="1">
      <alignment horizontal="right" vertical="center"/>
      <protection locked="0"/>
    </xf>
    <xf numFmtId="0" fontId="2" fillId="6" borderId="99" xfId="0" applyFont="1" applyFill="1" applyBorder="1" applyAlignment="1" applyProtection="1">
      <alignment vertical="center"/>
    </xf>
    <xf numFmtId="0" fontId="2" fillId="2" borderId="101" xfId="0" applyFont="1" applyFill="1" applyBorder="1" applyAlignment="1" applyProtection="1">
      <alignment vertical="center"/>
    </xf>
    <xf numFmtId="0" fontId="2" fillId="11" borderId="103" xfId="0" applyFont="1" applyFill="1" applyBorder="1" applyAlignment="1" applyProtection="1">
      <alignment vertical="center"/>
    </xf>
    <xf numFmtId="164" fontId="2" fillId="11" borderId="77" xfId="0" applyNumberFormat="1" applyFont="1" applyFill="1" applyBorder="1" applyAlignment="1" applyProtection="1">
      <alignment horizontal="right" vertical="center"/>
    </xf>
    <xf numFmtId="0" fontId="2" fillId="11" borderId="62" xfId="0" applyFont="1" applyFill="1" applyBorder="1" applyAlignment="1" applyProtection="1">
      <alignment vertical="center"/>
    </xf>
    <xf numFmtId="0" fontId="14" fillId="0" borderId="71" xfId="0" applyFont="1" applyFill="1" applyBorder="1" applyAlignment="1" applyProtection="1">
      <alignment vertical="center" wrapText="1"/>
      <protection hidden="1"/>
    </xf>
    <xf numFmtId="0" fontId="14" fillId="0" borderId="66" xfId="0" applyFont="1" applyFill="1" applyBorder="1" applyAlignment="1" applyProtection="1">
      <alignment vertical="center" wrapText="1"/>
      <protection hidden="1"/>
    </xf>
    <xf numFmtId="0" fontId="14" fillId="0" borderId="85" xfId="0" applyFont="1" applyFill="1" applyBorder="1" applyAlignment="1" applyProtection="1">
      <alignment vertical="center" wrapText="1"/>
      <protection hidden="1"/>
    </xf>
    <xf numFmtId="0" fontId="39" fillId="14" borderId="1" xfId="0" applyFont="1" applyFill="1" applyBorder="1" applyAlignment="1" applyProtection="1">
      <alignment vertical="center"/>
    </xf>
    <xf numFmtId="0" fontId="18" fillId="0" borderId="83" xfId="0" applyFont="1" applyBorder="1" applyAlignment="1" applyProtection="1">
      <alignment vertical="center" wrapText="1"/>
      <protection locked="0"/>
    </xf>
    <xf numFmtId="0" fontId="18" fillId="0" borderId="86" xfId="0" applyFont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/>
    <xf numFmtId="0" fontId="4" fillId="0" borderId="0" xfId="0" applyFont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right" indent="1"/>
    </xf>
    <xf numFmtId="14" fontId="2" fillId="6" borderId="0" xfId="1" applyNumberFormat="1" applyFont="1" applyFill="1" applyBorder="1" applyAlignment="1" applyProtection="1">
      <alignment horizontal="right"/>
    </xf>
    <xf numFmtId="0" fontId="2" fillId="6" borderId="0" xfId="1" applyNumberFormat="1" applyFont="1" applyFill="1" applyBorder="1" applyAlignment="1" applyProtection="1">
      <alignment horizontal="right"/>
      <protection locked="0"/>
    </xf>
    <xf numFmtId="165" fontId="4" fillId="6" borderId="0" xfId="1" applyNumberFormat="1" applyFont="1" applyFill="1" applyBorder="1" applyProtection="1"/>
    <xf numFmtId="0" fontId="4" fillId="6" borderId="0" xfId="0" applyFont="1" applyFill="1" applyBorder="1" applyAlignment="1" applyProtection="1">
      <alignment horizontal="left"/>
    </xf>
    <xf numFmtId="0" fontId="2" fillId="6" borderId="0" xfId="0" applyFont="1" applyFill="1"/>
    <xf numFmtId="0" fontId="2" fillId="6" borderId="0" xfId="0" applyFont="1" applyFill="1" applyBorder="1"/>
    <xf numFmtId="49" fontId="2" fillId="6" borderId="0" xfId="0" applyNumberFormat="1" applyFont="1" applyFill="1" applyBorder="1"/>
    <xf numFmtId="167" fontId="2" fillId="6" borderId="0" xfId="0" applyNumberFormat="1" applyFont="1" applyFill="1" applyBorder="1"/>
    <xf numFmtId="49" fontId="2" fillId="6" borderId="0" xfId="0" applyNumberFormat="1" applyFont="1" applyFill="1"/>
    <xf numFmtId="0" fontId="2" fillId="0" borderId="5" xfId="0" applyFont="1" applyBorder="1" applyAlignment="1" applyProtection="1">
      <alignment wrapText="1"/>
      <protection locked="0" hidden="1"/>
    </xf>
    <xf numFmtId="167" fontId="2" fillId="0" borderId="5" xfId="0" applyNumberFormat="1" applyFont="1" applyBorder="1"/>
    <xf numFmtId="167" fontId="2" fillId="0" borderId="5" xfId="0" applyNumberFormat="1" applyFont="1" applyFill="1" applyBorder="1" applyProtection="1">
      <protection hidden="1"/>
    </xf>
    <xf numFmtId="0" fontId="2" fillId="0" borderId="2" xfId="0" applyFont="1" applyBorder="1" applyAlignment="1" applyProtection="1">
      <alignment wrapText="1"/>
      <protection locked="0" hidden="1"/>
    </xf>
    <xf numFmtId="167" fontId="2" fillId="0" borderId="2" xfId="0" applyNumberFormat="1" applyFont="1" applyBorder="1"/>
    <xf numFmtId="167" fontId="2" fillId="0" borderId="2" xfId="0" applyNumberFormat="1" applyFont="1" applyFill="1" applyBorder="1" applyProtection="1">
      <protection hidden="1"/>
    </xf>
    <xf numFmtId="0" fontId="39" fillId="14" borderId="6" xfId="0" applyFont="1" applyFill="1" applyBorder="1" applyAlignment="1" applyProtection="1">
      <alignment horizontal="left" vertical="center"/>
    </xf>
    <xf numFmtId="0" fontId="39" fillId="14" borderId="8" xfId="0" applyFont="1" applyFill="1" applyBorder="1" applyAlignment="1" applyProtection="1">
      <alignment horizontal="left" vertical="center"/>
    </xf>
    <xf numFmtId="0" fontId="39" fillId="14" borderId="14" xfId="0" applyFont="1" applyFill="1" applyBorder="1" applyAlignment="1" applyProtection="1">
      <alignment horizontal="left" vertical="center"/>
    </xf>
    <xf numFmtId="0" fontId="39" fillId="14" borderId="69" xfId="0" applyFont="1" applyFill="1" applyBorder="1" applyAlignment="1" applyProtection="1">
      <alignment horizontal="left" vertical="center"/>
    </xf>
    <xf numFmtId="0" fontId="39" fillId="14" borderId="61" xfId="0" applyFont="1" applyFill="1" applyBorder="1" applyAlignment="1" applyProtection="1">
      <alignment horizontal="left" vertical="center"/>
    </xf>
    <xf numFmtId="0" fontId="39" fillId="14" borderId="70" xfId="0" applyFont="1" applyFill="1" applyBorder="1" applyAlignment="1" applyProtection="1">
      <alignment horizontal="left" vertical="center"/>
    </xf>
    <xf numFmtId="0" fontId="4" fillId="2" borderId="76" xfId="0" applyFont="1" applyFill="1" applyBorder="1" applyAlignment="1" applyProtection="1">
      <alignment horizontal="left" vertical="center"/>
      <protection locked="0"/>
    </xf>
    <xf numFmtId="0" fontId="4" fillId="2" borderId="77" xfId="0" applyFont="1" applyFill="1" applyBorder="1" applyAlignment="1" applyProtection="1">
      <alignment horizontal="left" vertical="center"/>
      <protection locked="0"/>
    </xf>
    <xf numFmtId="0" fontId="4" fillId="2" borderId="62" xfId="0" applyFont="1" applyFill="1" applyBorder="1" applyAlignment="1" applyProtection="1">
      <alignment horizontal="left" vertical="center"/>
      <protection locked="0"/>
    </xf>
    <xf numFmtId="0" fontId="9" fillId="6" borderId="50" xfId="0" applyFont="1" applyFill="1" applyBorder="1" applyAlignment="1" applyProtection="1">
      <alignment horizontal="left" vertical="center"/>
    </xf>
    <xf numFmtId="0" fontId="9" fillId="6" borderId="83" xfId="0" applyFont="1" applyFill="1" applyBorder="1" applyAlignment="1" applyProtection="1">
      <alignment horizontal="left" vertical="center"/>
    </xf>
    <xf numFmtId="0" fontId="9" fillId="6" borderId="80" xfId="0" applyFont="1" applyFill="1" applyBorder="1" applyAlignment="1" applyProtection="1">
      <alignment horizontal="left" vertical="center"/>
    </xf>
    <xf numFmtId="0" fontId="9" fillId="6" borderId="0" xfId="0" applyFont="1" applyFill="1" applyBorder="1" applyAlignment="1" applyProtection="1">
      <alignment horizontal="left" vertical="center"/>
    </xf>
    <xf numFmtId="0" fontId="9" fillId="6" borderId="72" xfId="0" applyFont="1" applyFill="1" applyBorder="1" applyAlignment="1" applyProtection="1">
      <alignment horizontal="left" vertical="center"/>
    </xf>
    <xf numFmtId="0" fontId="37" fillId="14" borderId="90" xfId="0" applyFont="1" applyFill="1" applyBorder="1" applyAlignment="1" applyProtection="1">
      <alignment horizontal="left" vertical="center"/>
    </xf>
    <xf numFmtId="0" fontId="37" fillId="14" borderId="94" xfId="0" applyFont="1" applyFill="1" applyBorder="1" applyAlignment="1" applyProtection="1">
      <alignment horizontal="left" vertical="center"/>
    </xf>
    <xf numFmtId="0" fontId="37" fillId="14" borderId="15" xfId="0" applyFont="1" applyFill="1" applyBorder="1" applyAlignment="1">
      <alignment horizontal="left" vertical="center"/>
    </xf>
    <xf numFmtId="0" fontId="37" fillId="14" borderId="16" xfId="0" applyFont="1" applyFill="1" applyBorder="1" applyAlignment="1">
      <alignment horizontal="left" vertical="center"/>
    </xf>
    <xf numFmtId="0" fontId="22" fillId="6" borderId="66" xfId="0" applyFont="1" applyFill="1" applyBorder="1" applyAlignment="1" applyProtection="1">
      <alignment horizontal="left"/>
    </xf>
    <xf numFmtId="0" fontId="22" fillId="6" borderId="77" xfId="0" applyFont="1" applyFill="1" applyBorder="1" applyAlignment="1" applyProtection="1">
      <alignment horizontal="left"/>
    </xf>
    <xf numFmtId="0" fontId="22" fillId="6" borderId="62" xfId="0" applyFont="1" applyFill="1" applyBorder="1" applyAlignment="1" applyProtection="1">
      <alignment horizontal="left"/>
    </xf>
    <xf numFmtId="167" fontId="12" fillId="5" borderId="27" xfId="1" applyNumberFormat="1" applyFont="1" applyFill="1" applyBorder="1" applyAlignment="1" applyProtection="1">
      <alignment horizontal="right" vertical="center"/>
      <protection hidden="1"/>
    </xf>
    <xf numFmtId="167" fontId="12" fillId="5" borderId="28" xfId="1" applyNumberFormat="1" applyFont="1" applyFill="1" applyBorder="1" applyAlignment="1" applyProtection="1">
      <alignment horizontal="right" vertical="center"/>
      <protection hidden="1"/>
    </xf>
    <xf numFmtId="0" fontId="24" fillId="6" borderId="0" xfId="0" applyFont="1" applyFill="1" applyBorder="1" applyAlignment="1">
      <alignment horizontal="left" wrapText="1"/>
    </xf>
    <xf numFmtId="0" fontId="36" fillId="14" borderId="15" xfId="0" applyFont="1" applyFill="1" applyBorder="1" applyAlignment="1" applyProtection="1">
      <alignment horizontal="left" vertical="center"/>
    </xf>
    <xf numFmtId="0" fontId="36" fillId="14" borderId="20" xfId="0" applyFont="1" applyFill="1" applyBorder="1" applyAlignment="1" applyProtection="1">
      <alignment horizontal="left" vertical="center"/>
    </xf>
    <xf numFmtId="0" fontId="36" fillId="14" borderId="93" xfId="0" applyFont="1" applyFill="1" applyBorder="1" applyAlignment="1" applyProtection="1">
      <alignment horizontal="center" vertical="center"/>
    </xf>
    <xf numFmtId="0" fontId="36" fillId="14" borderId="91" xfId="0" applyFont="1" applyFill="1" applyBorder="1" applyAlignment="1" applyProtection="1">
      <alignment horizontal="center" vertical="center"/>
    </xf>
    <xf numFmtId="0" fontId="36" fillId="14" borderId="94" xfId="0" applyFont="1" applyFill="1" applyBorder="1" applyAlignment="1" applyProtection="1">
      <alignment horizontal="center" vertical="center"/>
    </xf>
    <xf numFmtId="0" fontId="36" fillId="14" borderId="92" xfId="0" applyFont="1" applyFill="1" applyBorder="1" applyAlignment="1" applyProtection="1">
      <alignment horizontal="center" vertical="center"/>
    </xf>
    <xf numFmtId="164" fontId="2" fillId="12" borderId="78" xfId="6" applyNumberFormat="1" applyFont="1" applyFill="1" applyBorder="1" applyAlignment="1" applyProtection="1">
      <alignment horizontal="center" vertical="center"/>
      <protection locked="0"/>
    </xf>
    <xf numFmtId="0" fontId="2" fillId="12" borderId="78" xfId="0" applyFont="1" applyFill="1" applyBorder="1" applyAlignment="1" applyProtection="1">
      <alignment horizontal="center" vertical="center"/>
      <protection locked="0"/>
    </xf>
    <xf numFmtId="0" fontId="2" fillId="12" borderId="89" xfId="0" applyFont="1" applyFill="1" applyBorder="1" applyAlignment="1" applyProtection="1">
      <alignment horizontal="center" vertical="center"/>
      <protection locked="0"/>
    </xf>
    <xf numFmtId="0" fontId="23" fillId="0" borderId="102" xfId="0" applyFont="1" applyBorder="1" applyAlignment="1">
      <alignment horizontal="left" vertical="center" wrapText="1"/>
    </xf>
    <xf numFmtId="0" fontId="23" fillId="0" borderId="85" xfId="0" applyFont="1" applyBorder="1" applyAlignment="1">
      <alignment horizontal="left" vertical="center" wrapText="1"/>
    </xf>
    <xf numFmtId="0" fontId="38" fillId="14" borderId="104" xfId="0" applyFont="1" applyFill="1" applyBorder="1" applyAlignment="1" applyProtection="1">
      <alignment horizontal="center" vertical="center"/>
    </xf>
    <xf numFmtId="0" fontId="38" fillId="14" borderId="16" xfId="0" applyFont="1" applyFill="1" applyBorder="1" applyAlignment="1" applyProtection="1">
      <alignment horizontal="center" vertical="center"/>
    </xf>
    <xf numFmtId="0" fontId="38" fillId="14" borderId="17" xfId="0" applyFont="1" applyFill="1" applyBorder="1" applyAlignment="1" applyProtection="1">
      <alignment horizontal="center" vertical="center"/>
    </xf>
    <xf numFmtId="0" fontId="23" fillId="0" borderId="98" xfId="0" applyFont="1" applyBorder="1" applyAlignment="1">
      <alignment horizontal="left" vertical="center" wrapText="1"/>
    </xf>
    <xf numFmtId="0" fontId="23" fillId="0" borderId="59" xfId="0" applyFont="1" applyBorder="1" applyAlignment="1">
      <alignment horizontal="left" vertical="center" wrapText="1"/>
    </xf>
    <xf numFmtId="0" fontId="23" fillId="0" borderId="81" xfId="0" applyFont="1" applyBorder="1" applyAlignment="1">
      <alignment horizontal="left" vertical="center" wrapText="1"/>
    </xf>
    <xf numFmtId="0" fontId="23" fillId="0" borderId="82" xfId="0" applyFont="1" applyBorder="1" applyAlignment="1">
      <alignment horizontal="left" vertical="center" wrapText="1"/>
    </xf>
    <xf numFmtId="0" fontId="23" fillId="0" borderId="84" xfId="0" applyFont="1" applyBorder="1" applyAlignment="1">
      <alignment horizontal="left" vertical="center" wrapText="1"/>
    </xf>
    <xf numFmtId="0" fontId="10" fillId="6" borderId="50" xfId="0" applyFont="1" applyFill="1" applyBorder="1" applyAlignment="1" applyProtection="1">
      <alignment horizontal="left" vertical="center"/>
      <protection locked="0"/>
    </xf>
    <xf numFmtId="0" fontId="10" fillId="6" borderId="83" xfId="0" applyFont="1" applyFill="1" applyBorder="1" applyAlignment="1" applyProtection="1">
      <alignment horizontal="left" vertical="center"/>
      <protection locked="0"/>
    </xf>
    <xf numFmtId="0" fontId="36" fillId="14" borderId="6" xfId="0" applyFont="1" applyFill="1" applyBorder="1" applyAlignment="1" applyProtection="1">
      <alignment horizontal="left" vertical="center"/>
    </xf>
    <xf numFmtId="0" fontId="36" fillId="14" borderId="14" xfId="0" applyFont="1" applyFill="1" applyBorder="1" applyAlignment="1" applyProtection="1">
      <alignment horizontal="left" vertical="center"/>
    </xf>
    <xf numFmtId="0" fontId="36" fillId="14" borderId="8" xfId="0" applyFont="1" applyFill="1" applyBorder="1" applyAlignment="1" applyProtection="1">
      <alignment horizontal="left" vertical="center"/>
    </xf>
    <xf numFmtId="167" fontId="12" fillId="0" borderId="29" xfId="1" applyNumberFormat="1" applyFont="1" applyFill="1" applyBorder="1" applyAlignment="1" applyProtection="1">
      <alignment horizontal="right" vertical="center"/>
      <protection hidden="1"/>
    </xf>
    <xf numFmtId="167" fontId="12" fillId="0" borderId="30" xfId="1" applyNumberFormat="1" applyFont="1" applyFill="1" applyBorder="1" applyAlignment="1" applyProtection="1">
      <alignment horizontal="right" vertical="center"/>
      <protection hidden="1"/>
    </xf>
    <xf numFmtId="167" fontId="21" fillId="14" borderId="6" xfId="0" applyNumberFormat="1" applyFont="1" applyFill="1" applyBorder="1" applyAlignment="1" applyProtection="1">
      <alignment horizontal="right" vertical="center"/>
      <protection hidden="1"/>
    </xf>
    <xf numFmtId="167" fontId="21" fillId="14" borderId="8" xfId="0" applyNumberFormat="1" applyFont="1" applyFill="1" applyBorder="1" applyAlignment="1" applyProtection="1">
      <alignment horizontal="right" vertical="center"/>
      <protection hidden="1"/>
    </xf>
    <xf numFmtId="167" fontId="28" fillId="4" borderId="15" xfId="0" applyNumberFormat="1" applyFont="1" applyFill="1" applyBorder="1" applyAlignment="1" applyProtection="1">
      <alignment horizontal="right" vertical="center"/>
      <protection hidden="1"/>
    </xf>
    <xf numFmtId="167" fontId="28" fillId="4" borderId="17" xfId="0" applyNumberFormat="1" applyFont="1" applyFill="1" applyBorder="1" applyAlignment="1" applyProtection="1">
      <alignment horizontal="right" vertical="center"/>
      <protection hidden="1"/>
    </xf>
    <xf numFmtId="167" fontId="21" fillId="4" borderId="27" xfId="0" applyNumberFormat="1" applyFont="1" applyFill="1" applyBorder="1" applyAlignment="1" applyProtection="1">
      <alignment horizontal="right" vertical="center"/>
      <protection hidden="1"/>
    </xf>
    <xf numFmtId="167" fontId="21" fillId="4" borderId="28" xfId="0" applyNumberFormat="1" applyFont="1" applyFill="1" applyBorder="1" applyAlignment="1" applyProtection="1">
      <alignment horizontal="right" vertical="center"/>
      <protection hidden="1"/>
    </xf>
    <xf numFmtId="167" fontId="21" fillId="4" borderId="15" xfId="0" applyNumberFormat="1" applyFont="1" applyFill="1" applyBorder="1" applyAlignment="1" applyProtection="1">
      <alignment horizontal="right" vertical="center"/>
      <protection hidden="1"/>
    </xf>
    <xf numFmtId="167" fontId="21" fillId="4" borderId="17" xfId="0" applyNumberFormat="1" applyFont="1" applyFill="1" applyBorder="1" applyAlignment="1" applyProtection="1">
      <alignment horizontal="right" vertical="center"/>
      <protection hidden="1"/>
    </xf>
    <xf numFmtId="165" fontId="21" fillId="4" borderId="25" xfId="0" applyNumberFormat="1" applyFont="1" applyFill="1" applyBorder="1" applyAlignment="1" applyProtection="1">
      <alignment horizontal="right"/>
      <protection hidden="1"/>
    </xf>
    <xf numFmtId="165" fontId="21" fillId="4" borderId="26" xfId="0" applyNumberFormat="1" applyFont="1" applyFill="1" applyBorder="1" applyAlignment="1" applyProtection="1">
      <alignment horizontal="right"/>
      <protection hidden="1"/>
    </xf>
    <xf numFmtId="167" fontId="12" fillId="0" borderId="27" xfId="1" applyNumberFormat="1" applyFont="1" applyFill="1" applyBorder="1" applyAlignment="1" applyProtection="1">
      <alignment horizontal="right" vertical="center"/>
      <protection hidden="1"/>
    </xf>
    <xf numFmtId="167" fontId="12" fillId="0" borderId="28" xfId="1" applyNumberFormat="1" applyFont="1" applyFill="1" applyBorder="1" applyAlignment="1" applyProtection="1">
      <alignment horizontal="right" vertical="center"/>
      <protection hidden="1"/>
    </xf>
    <xf numFmtId="167" fontId="29" fillId="8" borderId="29" xfId="0" applyNumberFormat="1" applyFont="1" applyFill="1" applyBorder="1" applyAlignment="1" applyProtection="1">
      <alignment horizontal="right" vertical="center"/>
      <protection hidden="1"/>
    </xf>
    <xf numFmtId="167" fontId="29" fillId="8" borderId="30" xfId="0" applyNumberFormat="1" applyFont="1" applyFill="1" applyBorder="1" applyAlignment="1" applyProtection="1">
      <alignment horizontal="right" vertical="center"/>
      <protection hidden="1"/>
    </xf>
    <xf numFmtId="0" fontId="4" fillId="2" borderId="73" xfId="0" applyFont="1" applyFill="1" applyBorder="1" applyAlignment="1" applyProtection="1">
      <alignment horizontal="left" vertical="center"/>
      <protection locked="0"/>
    </xf>
    <xf numFmtId="0" fontId="4" fillId="2" borderId="74" xfId="0" applyFont="1" applyFill="1" applyBorder="1" applyAlignment="1" applyProtection="1">
      <alignment horizontal="left" vertical="center"/>
      <protection locked="0"/>
    </xf>
    <xf numFmtId="0" fontId="4" fillId="2" borderId="75" xfId="0" applyFont="1" applyFill="1" applyBorder="1" applyAlignment="1" applyProtection="1">
      <alignment horizontal="left" vertical="center"/>
      <protection locked="0"/>
    </xf>
    <xf numFmtId="0" fontId="4" fillId="2" borderId="73" xfId="0" applyFont="1" applyFill="1" applyBorder="1" applyAlignment="1" applyProtection="1">
      <alignment horizontal="left"/>
      <protection locked="0"/>
    </xf>
    <xf numFmtId="0" fontId="4" fillId="2" borderId="74" xfId="0" applyFont="1" applyFill="1" applyBorder="1" applyAlignment="1" applyProtection="1">
      <alignment horizontal="left"/>
      <protection locked="0"/>
    </xf>
    <xf numFmtId="0" fontId="4" fillId="2" borderId="75" xfId="0" applyFont="1" applyFill="1" applyBorder="1" applyAlignment="1" applyProtection="1">
      <alignment horizontal="left"/>
      <protection locked="0"/>
    </xf>
    <xf numFmtId="0" fontId="20" fillId="6" borderId="79" xfId="0" applyFont="1" applyFill="1" applyBorder="1" applyAlignment="1" applyProtection="1">
      <alignment horizontal="left" wrapText="1"/>
    </xf>
    <xf numFmtId="0" fontId="20" fillId="6" borderId="74" xfId="0" applyFont="1" applyFill="1" applyBorder="1" applyAlignment="1" applyProtection="1">
      <alignment horizontal="left" wrapText="1"/>
    </xf>
    <xf numFmtId="0" fontId="20" fillId="6" borderId="75" xfId="0" applyFont="1" applyFill="1" applyBorder="1" applyAlignment="1" applyProtection="1">
      <alignment horizontal="left" wrapText="1"/>
    </xf>
    <xf numFmtId="1" fontId="4" fillId="2" borderId="73" xfId="0" applyNumberFormat="1" applyFont="1" applyFill="1" applyBorder="1" applyAlignment="1" applyProtection="1">
      <alignment horizontal="left"/>
      <protection locked="0"/>
    </xf>
    <xf numFmtId="1" fontId="4" fillId="2" borderId="74" xfId="0" applyNumberFormat="1" applyFont="1" applyFill="1" applyBorder="1" applyAlignment="1" applyProtection="1">
      <alignment horizontal="left"/>
      <protection locked="0"/>
    </xf>
    <xf numFmtId="1" fontId="4" fillId="2" borderId="75" xfId="0" applyNumberFormat="1" applyFont="1" applyFill="1" applyBorder="1" applyAlignment="1" applyProtection="1">
      <alignment horizontal="left"/>
      <protection locked="0"/>
    </xf>
    <xf numFmtId="0" fontId="23" fillId="0" borderId="66" xfId="0" applyFont="1" applyBorder="1" applyAlignment="1" applyProtection="1">
      <alignment horizontal="left" vertical="center" wrapText="1"/>
      <protection hidden="1"/>
    </xf>
    <xf numFmtId="0" fontId="23" fillId="0" borderId="77" xfId="0" applyFont="1" applyBorder="1" applyAlignment="1" applyProtection="1">
      <alignment horizontal="left" vertical="center" wrapText="1"/>
      <protection hidden="1"/>
    </xf>
    <xf numFmtId="0" fontId="18" fillId="6" borderId="0" xfId="0" applyFont="1" applyFill="1" applyBorder="1" applyAlignment="1" applyProtection="1">
      <alignment horizontal="left" wrapText="1"/>
    </xf>
    <xf numFmtId="0" fontId="35" fillId="6" borderId="0" xfId="0" applyFont="1" applyFill="1" applyBorder="1" applyAlignment="1" applyProtection="1">
      <alignment horizontal="center" vertical="center" wrapText="1"/>
    </xf>
    <xf numFmtId="0" fontId="38" fillId="14" borderId="93" xfId="0" applyFont="1" applyFill="1" applyBorder="1" applyAlignment="1" applyProtection="1">
      <alignment horizontal="center" vertical="center"/>
    </xf>
    <xf numFmtId="0" fontId="38" fillId="14" borderId="91" xfId="0" applyFont="1" applyFill="1" applyBorder="1" applyAlignment="1" applyProtection="1">
      <alignment horizontal="center" vertical="center"/>
    </xf>
    <xf numFmtId="0" fontId="38" fillId="14" borderId="97" xfId="0" applyFont="1" applyFill="1" applyBorder="1" applyAlignment="1" applyProtection="1">
      <alignment horizontal="center" vertical="center"/>
    </xf>
    <xf numFmtId="0" fontId="38" fillId="14" borderId="92" xfId="0" applyFont="1" applyFill="1" applyBorder="1" applyAlignment="1" applyProtection="1">
      <alignment horizontal="center" vertical="center"/>
    </xf>
    <xf numFmtId="164" fontId="2" fillId="6" borderId="59" xfId="0" applyNumberFormat="1" applyFont="1" applyFill="1" applyBorder="1" applyAlignment="1" applyProtection="1">
      <alignment horizontal="right" vertical="center"/>
      <protection locked="0"/>
    </xf>
    <xf numFmtId="164" fontId="2" fillId="6" borderId="95" xfId="0" applyNumberFormat="1" applyFont="1" applyFill="1" applyBorder="1" applyAlignment="1" applyProtection="1">
      <alignment horizontal="right" vertical="center"/>
      <protection locked="0"/>
    </xf>
    <xf numFmtId="0" fontId="18" fillId="0" borderId="7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72" xfId="0" applyFont="1" applyBorder="1" applyAlignment="1">
      <alignment horizontal="left" vertical="center" wrapText="1"/>
    </xf>
    <xf numFmtId="0" fontId="2" fillId="12" borderId="85" xfId="0" applyFont="1" applyFill="1" applyBorder="1" applyAlignment="1" applyProtection="1">
      <alignment horizontal="center"/>
      <protection locked="0"/>
    </xf>
    <xf numFmtId="0" fontId="2" fillId="12" borderId="86" xfId="0" applyFont="1" applyFill="1" applyBorder="1" applyAlignment="1" applyProtection="1">
      <alignment horizontal="center"/>
      <protection locked="0"/>
    </xf>
    <xf numFmtId="0" fontId="23" fillId="6" borderId="100" xfId="0" applyFont="1" applyFill="1" applyBorder="1" applyAlignment="1">
      <alignment horizontal="left" vertical="center" wrapText="1"/>
    </xf>
    <xf numFmtId="0" fontId="23" fillId="6" borderId="50" xfId="0" applyFont="1" applyFill="1" applyBorder="1" applyAlignment="1">
      <alignment horizontal="left" vertical="center" wrapText="1"/>
    </xf>
    <xf numFmtId="164" fontId="2" fillId="2" borderId="50" xfId="0" applyNumberFormat="1" applyFont="1" applyFill="1" applyBorder="1" applyAlignment="1" applyProtection="1">
      <alignment horizontal="center" vertical="center"/>
      <protection locked="0"/>
    </xf>
    <xf numFmtId="164" fontId="2" fillId="2" borderId="52" xfId="0" applyNumberFormat="1" applyFont="1" applyFill="1" applyBorder="1" applyAlignment="1" applyProtection="1">
      <alignment horizontal="center" vertical="center"/>
      <protection locked="0"/>
    </xf>
    <xf numFmtId="164" fontId="2" fillId="11" borderId="78" xfId="0" applyNumberFormat="1" applyFont="1" applyFill="1" applyBorder="1" applyAlignment="1" applyProtection="1">
      <alignment horizontal="right" vertical="center"/>
    </xf>
    <xf numFmtId="164" fontId="2" fillId="11" borderId="76" xfId="0" applyNumberFormat="1" applyFont="1" applyFill="1" applyBorder="1" applyAlignment="1" applyProtection="1">
      <alignment horizontal="right" vertical="center"/>
    </xf>
    <xf numFmtId="0" fontId="2" fillId="0" borderId="85" xfId="0" applyFont="1" applyFill="1" applyBorder="1" applyAlignment="1" applyProtection="1">
      <alignment horizontal="center"/>
      <protection locked="0"/>
    </xf>
    <xf numFmtId="0" fontId="2" fillId="0" borderId="86" xfId="0" applyFont="1" applyFill="1" applyBorder="1" applyAlignment="1" applyProtection="1">
      <alignment horizontal="center"/>
      <protection locked="0"/>
    </xf>
    <xf numFmtId="0" fontId="37" fillId="14" borderId="15" xfId="0" applyFont="1" applyFill="1" applyBorder="1" applyAlignment="1">
      <alignment horizontal="left" vertical="center" wrapText="1"/>
    </xf>
    <xf numFmtId="0" fontId="37" fillId="14" borderId="20" xfId="0" applyFont="1" applyFill="1" applyBorder="1" applyAlignment="1">
      <alignment horizontal="left" vertical="center" wrapText="1"/>
    </xf>
    <xf numFmtId="0" fontId="38" fillId="14" borderId="20" xfId="0" applyFont="1" applyFill="1" applyBorder="1" applyAlignment="1" applyProtection="1">
      <alignment horizontal="center" vertical="center"/>
    </xf>
    <xf numFmtId="0" fontId="2" fillId="12" borderId="59" xfId="0" applyFont="1" applyFill="1" applyBorder="1" applyAlignment="1" applyProtection="1">
      <alignment horizontal="center"/>
      <protection locked="0"/>
    </xf>
    <xf numFmtId="0" fontId="2" fillId="12" borderId="88" xfId="0" applyFont="1" applyFill="1" applyBorder="1" applyAlignment="1" applyProtection="1">
      <alignment horizontal="center"/>
      <protection locked="0"/>
    </xf>
    <xf numFmtId="0" fontId="2" fillId="0" borderId="59" xfId="0" applyFont="1" applyFill="1" applyBorder="1" applyAlignment="1" applyProtection="1">
      <alignment horizontal="center"/>
      <protection locked="0"/>
    </xf>
    <xf numFmtId="0" fontId="2" fillId="0" borderId="88" xfId="0" applyFont="1" applyFill="1" applyBorder="1" applyAlignment="1" applyProtection="1">
      <alignment horizontal="center"/>
      <protection locked="0"/>
    </xf>
    <xf numFmtId="165" fontId="21" fillId="4" borderId="25" xfId="0" applyNumberFormat="1" applyFont="1" applyFill="1" applyBorder="1" applyAlignment="1" applyProtection="1">
      <alignment horizontal="center"/>
      <protection hidden="1"/>
    </xf>
    <xf numFmtId="165" fontId="21" fillId="4" borderId="10" xfId="0" applyNumberFormat="1" applyFont="1" applyFill="1" applyBorder="1" applyAlignment="1" applyProtection="1">
      <alignment horizontal="center"/>
      <protection hidden="1"/>
    </xf>
    <xf numFmtId="165" fontId="21" fillId="4" borderId="26" xfId="0" applyNumberFormat="1" applyFont="1" applyFill="1" applyBorder="1" applyAlignment="1" applyProtection="1">
      <alignment horizontal="center"/>
      <protection hidden="1"/>
    </xf>
    <xf numFmtId="167" fontId="12" fillId="0" borderId="18" xfId="1" applyNumberFormat="1" applyFont="1" applyFill="1" applyBorder="1" applyAlignment="1" applyProtection="1">
      <alignment horizontal="right" vertical="center"/>
      <protection hidden="1"/>
    </xf>
    <xf numFmtId="167" fontId="12" fillId="5" borderId="18" xfId="1" applyNumberFormat="1" applyFont="1" applyFill="1" applyBorder="1" applyAlignment="1" applyProtection="1">
      <alignment horizontal="right" vertical="center"/>
      <protection hidden="1"/>
    </xf>
    <xf numFmtId="167" fontId="29" fillId="8" borderId="21" xfId="0" applyNumberFormat="1" applyFont="1" applyFill="1" applyBorder="1" applyAlignment="1" applyProtection="1">
      <alignment horizontal="right" vertical="center"/>
      <protection hidden="1"/>
    </xf>
    <xf numFmtId="167" fontId="21" fillId="4" borderId="16" xfId="0" applyNumberFormat="1" applyFont="1" applyFill="1" applyBorder="1" applyAlignment="1" applyProtection="1">
      <alignment horizontal="right" vertical="center"/>
      <protection hidden="1"/>
    </xf>
    <xf numFmtId="167" fontId="21" fillId="4" borderId="25" xfId="0" applyNumberFormat="1" applyFont="1" applyFill="1" applyBorder="1" applyAlignment="1" applyProtection="1">
      <alignment horizontal="right" vertical="center"/>
      <protection hidden="1"/>
    </xf>
    <xf numFmtId="167" fontId="21" fillId="4" borderId="10" xfId="0" applyNumberFormat="1" applyFont="1" applyFill="1" applyBorder="1" applyAlignment="1" applyProtection="1">
      <alignment horizontal="right" vertical="center"/>
      <protection hidden="1"/>
    </xf>
    <xf numFmtId="167" fontId="21" fillId="4" borderId="26" xfId="0" applyNumberFormat="1" applyFont="1" applyFill="1" applyBorder="1" applyAlignment="1" applyProtection="1">
      <alignment horizontal="right" vertical="center"/>
      <protection hidden="1"/>
    </xf>
    <xf numFmtId="0" fontId="14" fillId="0" borderId="46" xfId="0" applyFont="1" applyBorder="1" applyAlignment="1">
      <alignment horizontal="left" vertical="top" wrapText="1"/>
    </xf>
    <xf numFmtId="0" fontId="14" fillId="0" borderId="47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51" xfId="0" applyFont="1" applyBorder="1" applyAlignment="1">
      <alignment horizontal="left" vertical="top" wrapText="1"/>
    </xf>
    <xf numFmtId="0" fontId="14" fillId="0" borderId="48" xfId="0" applyFont="1" applyBorder="1" applyAlignment="1">
      <alignment horizontal="left" vertical="top" wrapText="1"/>
    </xf>
    <xf numFmtId="0" fontId="14" fillId="0" borderId="49" xfId="0" applyFont="1" applyBorder="1" applyAlignment="1">
      <alignment horizontal="left" vertical="top" wrapText="1"/>
    </xf>
    <xf numFmtId="167" fontId="28" fillId="4" borderId="16" xfId="0" applyNumberFormat="1" applyFont="1" applyFill="1" applyBorder="1" applyAlignment="1" applyProtection="1">
      <alignment horizontal="right" vertical="center"/>
      <protection hidden="1"/>
    </xf>
    <xf numFmtId="167" fontId="21" fillId="14" borderId="14" xfId="0" applyNumberFormat="1" applyFont="1" applyFill="1" applyBorder="1" applyAlignment="1" applyProtection="1">
      <alignment horizontal="right" vertical="center"/>
      <protection hidden="1"/>
    </xf>
    <xf numFmtId="167" fontId="29" fillId="8" borderId="32" xfId="0" applyNumberFormat="1" applyFont="1" applyFill="1" applyBorder="1" applyAlignment="1" applyProtection="1">
      <alignment horizontal="right" vertical="center"/>
      <protection hidden="1"/>
    </xf>
    <xf numFmtId="167" fontId="29" fillId="8" borderId="34" xfId="0" applyNumberFormat="1" applyFont="1" applyFill="1" applyBorder="1" applyAlignment="1" applyProtection="1">
      <alignment horizontal="right" vertical="center"/>
      <protection hidden="1"/>
    </xf>
    <xf numFmtId="167" fontId="29" fillId="8" borderId="35" xfId="0" applyNumberFormat="1" applyFont="1" applyFill="1" applyBorder="1" applyAlignment="1" applyProtection="1">
      <alignment horizontal="right" vertical="center"/>
      <protection hidden="1"/>
    </xf>
    <xf numFmtId="0" fontId="18" fillId="0" borderId="102" xfId="0" applyFont="1" applyBorder="1" applyAlignment="1">
      <alignment horizontal="left" vertical="center"/>
    </xf>
    <xf numFmtId="0" fontId="18" fillId="0" borderId="85" xfId="0" applyFont="1" applyBorder="1" applyAlignment="1">
      <alignment horizontal="left" vertical="center"/>
    </xf>
    <xf numFmtId="0" fontId="18" fillId="0" borderId="100" xfId="0" applyFont="1" applyBorder="1" applyAlignment="1">
      <alignment horizontal="left"/>
    </xf>
    <xf numFmtId="0" fontId="18" fillId="0" borderId="50" xfId="0" applyFont="1" applyBorder="1" applyAlignment="1">
      <alignment horizontal="left"/>
    </xf>
    <xf numFmtId="0" fontId="26" fillId="0" borderId="55" xfId="0" applyFont="1" applyBorder="1" applyAlignment="1" applyProtection="1">
      <alignment horizontal="left" vertical="center" wrapText="1"/>
      <protection locked="0"/>
    </xf>
    <xf numFmtId="0" fontId="26" fillId="0" borderId="57" xfId="0" applyFont="1" applyBorder="1" applyAlignment="1" applyProtection="1">
      <alignment horizontal="left" vertical="center" wrapText="1"/>
      <protection locked="0"/>
    </xf>
    <xf numFmtId="0" fontId="18" fillId="6" borderId="0" xfId="0" applyFont="1" applyFill="1" applyAlignment="1" applyProtection="1">
      <alignment horizontal="left" vertical="center" wrapText="1"/>
      <protection hidden="1"/>
    </xf>
    <xf numFmtId="0" fontId="2" fillId="2" borderId="55" xfId="0" applyFont="1" applyFill="1" applyBorder="1" applyAlignment="1" applyProtection="1">
      <alignment horizontal="left" vertical="center"/>
      <protection locked="0"/>
    </xf>
    <xf numFmtId="0" fontId="2" fillId="2" borderId="57" xfId="0" applyFont="1" applyFill="1" applyBorder="1" applyAlignment="1" applyProtection="1">
      <alignment horizontal="left" vertical="center"/>
      <protection locked="0"/>
    </xf>
  </cellXfs>
  <cellStyles count="7">
    <cellStyle name="Bemærk! 2" xfId="5"/>
    <cellStyle name="God" xfId="2" builtinId="26"/>
    <cellStyle name="Komma" xfId="1" builtinId="3"/>
    <cellStyle name="Normal" xfId="0" builtinId="0"/>
    <cellStyle name="Normal 2" xfId="3"/>
    <cellStyle name="Normal 3" xfId="4"/>
    <cellStyle name="Valuta" xfId="6" builtinId="4"/>
  </cellStyles>
  <dxfs count="7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/>
        <right style="thin">
          <color theme="1"/>
        </right>
        <top style="thin">
          <color theme="1"/>
        </top>
        <bottom/>
        <vertical/>
        <horizontal/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0" formatCode="@"/>
      <fill>
        <patternFill patternType="solid">
          <fgColor indexed="64"/>
          <bgColor theme="1" tint="0.49998474074526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(* #,##0.00_);_(* \(#,##0.00\);_(* &quot;-&quot;??_);_(@_)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(* #,##0.00_);_(* \(#,##0.00\);_(* &quot;-&quot;??_);_(@_)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7" formatCode="#,##0.00\ &quot;kr.&quot;"/>
      <fill>
        <patternFill patternType="solid">
          <fgColor indexed="64"/>
          <bgColor theme="1" tint="0.49998474074526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\ &quot;kr.&quot;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7" formatCode="#,##0.00\ &quot;kr.&quot;"/>
      <fill>
        <patternFill patternType="solid">
          <fgColor indexed="64"/>
          <bgColor theme="1" tint="0.49998474074526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\ &quot;kr.&quot;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1" tint="0.49998474074526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-* #,##0.00\ &quot;kr.&quot;_-;\-* #,##0.00\ &quot;kr.&quot;_-;_-* &quot;-&quot;??\ &quot;kr.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-* #,##0.00\ &quot;kr.&quot;_-;\-* #,##0.00\ &quot;kr.&quot;_-;_-* &quot;-&quot;??\ &quot;kr.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\ &quot;kr.&quot;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\ &quot;kr.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0" formatCode="@"/>
      <fill>
        <patternFill patternType="solid">
          <fgColor indexed="64"/>
          <bgColor theme="1" tint="0.49998474074526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0" formatCode="@"/>
      <fill>
        <patternFill patternType="solid">
          <fgColor indexed="64"/>
          <bgColor theme="1" tint="0.49998474074526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 tint="0.49998474074526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 tint="0.49998474074526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7" formatCode="#,##0.00\ &quot;kr.&quot;"/>
      <fill>
        <patternFill patternType="solid">
          <fgColor indexed="64"/>
          <bgColor theme="1" tint="0.49998474074526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\ &quot;kr.&quot;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 tint="0.49998474074526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1" tint="0.49998474074526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0" hidden="0"/>
    </dxf>
    <dxf>
      <border>
        <bottom style="medium">
          <color theme="1" tint="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008480"/>
        </patternFill>
      </fill>
      <alignment horizontal="center" vertical="center" textRotation="0" wrapText="1" indent="0" justifyLastLine="0" shrinkToFit="0" readingOrder="0"/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ill>
        <patternFill patternType="lightDown">
          <fgColor auto="1"/>
          <bgColor auto="1"/>
        </patternFill>
      </fill>
    </dxf>
    <dxf>
      <fill>
        <patternFill patternType="lightDown">
          <fgColor auto="1"/>
          <bgColor auto="1"/>
        </patternFill>
      </fill>
    </dxf>
    <dxf>
      <fill>
        <patternFill patternType="lightUp"/>
      </fill>
    </dxf>
    <dxf>
      <fill>
        <patternFill patternType="lightDown">
          <fgColor auto="1"/>
        </patternFill>
      </fill>
    </dxf>
    <dxf>
      <fill>
        <patternFill patternType="lightDown">
          <fgColor auto="1"/>
        </patternFill>
      </fill>
    </dxf>
    <dxf>
      <fill>
        <patternFill patternType="lightUp"/>
      </fill>
    </dxf>
    <dxf>
      <fill>
        <patternFill patternType="lightDown">
          <fgColor auto="1"/>
          <b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BDBEC0"/>
      <rgbColor rgb="00FFFF00"/>
      <rgbColor rgb="00FF00FF"/>
      <rgbColor rgb="009FA0A4"/>
      <rgbColor rgb="00800000"/>
      <rgbColor rgb="0000209F"/>
      <rgbColor rgb="00B2B3B5"/>
      <rgbColor rgb="00808000"/>
      <rgbColor rgb="00C0C0C0"/>
      <rgbColor rgb="0092949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6D7D9"/>
      <rgbColor rgb="00B0B1B3"/>
      <rgbColor rgb="00CCFFCC"/>
      <rgbColor rgb="00FFFF99"/>
      <rgbColor rgb="00E2E2E2"/>
      <rgbColor rgb="00FF99CC"/>
      <rgbColor rgb="00EAEAEA"/>
      <rgbColor rgb="00FFCC99"/>
      <rgbColor rgb="00C9CACB"/>
      <rgbColor rgb="00FC3D32"/>
      <rgbColor rgb="0099CC00"/>
      <rgbColor rgb="00FFCC00"/>
      <rgbColor rgb="00FF9900"/>
      <rgbColor rgb="00FF6600"/>
      <rgbColor rgb="00B2B2B2"/>
      <rgbColor rgb="00969696"/>
      <rgbColor rgb="00848589"/>
      <rgbColor rgb="00339966"/>
      <rgbColor rgb="00D3E13C"/>
      <rgbColor rgb="00FFDF00"/>
      <rgbColor rgb="00F3ED86"/>
      <rgbColor rgb="00DDDDDD"/>
      <rgbColor rgb="00FE0000"/>
      <rgbColor rgb="00333333"/>
    </indexedColors>
    <mruColors>
      <color rgb="FF008480"/>
      <color rgb="FF4EC6C3"/>
      <color rgb="FF92DCDA"/>
      <color rgb="FF4EBCD2"/>
      <color rgb="FF63C4D7"/>
      <color rgb="FF8CD4E2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133350</xdr:rowOff>
        </xdr:from>
        <xdr:to>
          <xdr:col>3</xdr:col>
          <xdr:colOff>581025</xdr:colOff>
          <xdr:row>14</xdr:row>
          <xdr:rowOff>57150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At dokumentere betalte udgifter ved acontoudbetaling (1 gang årligt)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9525</xdr:rowOff>
        </xdr:from>
        <xdr:to>
          <xdr:col>4</xdr:col>
          <xdr:colOff>428625</xdr:colOff>
          <xdr:row>16</xdr:row>
          <xdr:rowOff>171450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At søge om udbetaling af tilskud til dokumenterede betalte udgifter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77148</xdr:colOff>
      <xdr:row>0</xdr:row>
      <xdr:rowOff>76200</xdr:rowOff>
    </xdr:from>
    <xdr:to>
      <xdr:col>4</xdr:col>
      <xdr:colOff>197937</xdr:colOff>
      <xdr:row>5</xdr:row>
      <xdr:rowOff>47625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2673" y="76200"/>
          <a:ext cx="3929731" cy="781050"/>
        </a:xfrm>
        <a:prstGeom prst="rect">
          <a:avLst/>
        </a:prstGeom>
      </xdr:spPr>
    </xdr:pic>
    <xdr:clientData/>
  </xdr:twoCellAnchor>
  <xdr:twoCellAnchor>
    <xdr:from>
      <xdr:col>0</xdr:col>
      <xdr:colOff>819150</xdr:colOff>
      <xdr:row>0</xdr:row>
      <xdr:rowOff>104775</xdr:rowOff>
    </xdr:from>
    <xdr:to>
      <xdr:col>1</xdr:col>
      <xdr:colOff>68079</xdr:colOff>
      <xdr:row>4</xdr:row>
      <xdr:rowOff>152400</xdr:rowOff>
    </xdr:to>
    <xdr:pic>
      <xdr:nvPicPr>
        <xdr:cNvPr id="7" name="Picture 17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9150" y="104775"/>
          <a:ext cx="1544454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1638300</xdr:colOff>
      <xdr:row>0</xdr:row>
      <xdr:rowOff>95251</xdr:rowOff>
    </xdr:from>
    <xdr:to>
      <xdr:col>5</xdr:col>
      <xdr:colOff>355789</xdr:colOff>
      <xdr:row>4</xdr:row>
      <xdr:rowOff>150020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0300" y="95251"/>
          <a:ext cx="3813364" cy="759619"/>
        </a:xfrm>
        <a:prstGeom prst="rect">
          <a:avLst/>
        </a:prstGeom>
      </xdr:spPr>
    </xdr:pic>
    <xdr:clientData/>
  </xdr:twoCellAnchor>
  <xdr:twoCellAnchor>
    <xdr:from>
      <xdr:col>1</xdr:col>
      <xdr:colOff>123825</xdr:colOff>
      <xdr:row>0</xdr:row>
      <xdr:rowOff>66675</xdr:rowOff>
    </xdr:from>
    <xdr:to>
      <xdr:col>1</xdr:col>
      <xdr:colOff>1668279</xdr:colOff>
      <xdr:row>4</xdr:row>
      <xdr:rowOff>57150</xdr:rowOff>
    </xdr:to>
    <xdr:pic>
      <xdr:nvPicPr>
        <xdr:cNvPr id="6" name="Picture 17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" y="66675"/>
          <a:ext cx="1544454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bst.dk/Documents%20and%20Settings/lok-ebst/Lokale%20indstillinger/Temporary%20Internet%20Files/OLK7B/Perioderegnska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TAMDATA"/>
      <sheetName val="BUDGET"/>
      <sheetName val="REGNSKAB"/>
      <sheetName val="DELTAGERE"/>
      <sheetName val="KONTROL"/>
      <sheetName val="-&gt;"/>
      <sheetName val="1_UDGIFT"/>
      <sheetName val="1_TIMER"/>
      <sheetName val="1_UNDERHOLD"/>
      <sheetName val="2_UDGIFT"/>
      <sheetName val="2_TIMER"/>
      <sheetName val="2_UNDERHOLD"/>
      <sheetName val="3_UDGIFT"/>
      <sheetName val="3_TIMER"/>
      <sheetName val="3_UNDERHOLD"/>
      <sheetName val="4_UDGIFT"/>
      <sheetName val="4_TIMER"/>
      <sheetName val="4_UNDERHOLD"/>
      <sheetName val="5_UDGIFT"/>
      <sheetName val="5_TIMER"/>
      <sheetName val="5_UNDERHOLD"/>
      <sheetName val="6_UDGIFT"/>
      <sheetName val="6_TIMER"/>
      <sheetName val="6_UNDERHOLD"/>
      <sheetName val="&lt;-"/>
      <sheetName val="SETUP"/>
      <sheetName val="DEV_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ables/table1.xml><?xml version="1.0" encoding="utf-8"?>
<table xmlns="http://schemas.openxmlformats.org/spreadsheetml/2006/main" id="5" name="Tabel5" displayName="Tabel5" ref="A6:T508" totalsRowCount="1" headerRowDxfId="61" dataDxfId="59" headerRowBorderDxfId="60" tableBorderDxfId="58" headerRowCellStyle="Normal 3" dataCellStyle="Komma">
  <autoFilter ref="A6:T507"/>
  <tableColumns count="20">
    <tableColumn id="1" name="Bilags-_x000a_ nr." totalsRowLabel="Total" dataDxfId="57" totalsRowDxfId="56" dataCellStyle="Komma"/>
    <tableColumn id="7" name="Kategori - type" totalsRowFunction="count" dataDxfId="55" totalsRowDxfId="54" dataCellStyle="Komma"/>
    <tableColumn id="5" name="Beløb pr. udgiftspost_x000a_kr." totalsRowFunction="sum" dataDxfId="53" totalsRowDxfId="52" dataCellStyle="Komma"/>
    <tableColumn id="2" name="Bilags-_x000a_dato" totalsRowFunction="count" dataDxfId="51" totalsRowDxfId="50"/>
    <tableColumn id="4" name="Betalings-_x000a_dato" totalsRowFunction="count" dataDxfId="49" totalsRowDxfId="48"/>
    <tableColumn id="3" name="Leverandør" totalsRowFunction="count" dataDxfId="47" totalsRowDxfId="46"/>
    <tableColumn id="6" name="Formål" totalsRowFunction="count" dataDxfId="45" totalsRowDxfId="44" dataCellStyle="Komma"/>
    <tableColumn id="8" name="Ikke tilskudsberegtiget" totalsRowFunction="sum" dataDxfId="43" totalsRowDxfId="42"/>
    <tableColumn id="9" name="Godkendte udgifter" totalsRowFunction="sum" dataDxfId="41" totalsRowDxfId="40" dataCellStyle="Komma">
      <calculatedColumnFormula>Tabel5[[#This Row],[Beløb pr. udgiftspost
kr.]]-Tabel5[[#This Row],[Ikke tilskudsberegtiget]]</calculatedColumnFormula>
    </tableColumn>
    <tableColumn id="14" name="Tjek af faktura _x000a_(OK/Ej OK)" totalsRowFunction="count" dataDxfId="39" totalsRowDxfId="38" dataCellStyle="Komma"/>
    <tableColumn id="15" name="Betalings-dokumentation _x000a_(OK/Ej OK)" totalsRowFunction="count" dataDxfId="37" totalsRowDxfId="36" dataCellStyle="Komma"/>
    <tableColumn id="16" name="Relevans_x000a_(OK/Ej OK)" totalsRowFunction="count" dataDxfId="35" totalsRowDxfId="34" dataCellStyle="Komma"/>
    <tableColumn id="17" name="Uddybende kommentarer" totalsRowFunction="count" dataDxfId="33" totalsRowDxfId="32" dataCellStyle="Komma"/>
    <tableColumn id="10" name="Begrundelse for afviste udgifter" totalsRowFunction="count" dataDxfId="31" totalsRowDxfId="30" dataCellStyle="Komma"/>
    <tableColumn id="11" name="Fordeling" totalsRowFunction="count" dataDxfId="29" totalsRowDxfId="28" dataCellStyle="Komma"/>
    <tableColumn id="12" name="Beløb LAG_x000a_kr." totalsRowFunction="sum" dataDxfId="27" totalsRowDxfId="26">
      <calculatedColumnFormula>IFERROR(ROUND(IF($O7=Liste!$H$4,$C7*'Skema 2'!$F$24,IF($O7=Liste!$H$2,$C7,IF($O7=Liste!$H$3,"-"))),2)," ")</calculatedColumnFormula>
    </tableColumn>
    <tableColumn id="13" name="Beløb FLAG_x000a_kr." totalsRowFunction="sum" dataDxfId="25" totalsRowDxfId="24">
      <calculatedColumnFormula>IFERROR(ROUND(IF($O7=Liste!$H$4,$C7*'Skema 2'!$F$25,IF($O7=Liste!$H$3,$C7,IF($O7=Liste!$H$2," "))),2)," ")</calculatedColumnFormula>
    </tableColumn>
    <tableColumn id="22" name="Godkendt beløb LAG" dataDxfId="23" totalsRowDxfId="22" dataCellStyle="Komma">
      <calculatedColumnFormula>IFERROR(Tabel5[[#This Row],[Beløb LAG
kr.]]/Tabel5[[#This Row],[Beløb pr. udgiftspost
kr.]]*Tabel5[[#This Row],[Godkendte udgifter]]," ")</calculatedColumnFormula>
    </tableColumn>
    <tableColumn id="23" name="Godkendt beløb FLAG" dataDxfId="21" totalsRowDxfId="20" dataCellStyle="Komma">
      <calculatedColumnFormula>IFERROR(Tabel5[[#This Row],[Beløb FLAG
kr.]]/Tabel5[[#This Row],[Beløb pr. udgiftspost
kr.]]*Tabel5[[#This Row],[Godkendte udgifter]]," ")</calculatedColumnFormula>
    </tableColumn>
    <tableColumn id="18" name="Begrundelse for rimelighed af pris" dataDxfId="19" totalsRowDxfId="18" dataCellStyle="Komma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el1" displayName="Tabel1" ref="A1:A3" totalsRowShown="0" headerRowDxfId="17" dataDxfId="16">
  <autoFilter ref="A1:A3"/>
  <tableColumns count="1">
    <tableColumn id="1" name="Lead fond" dataDxfId="15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" name="Tabel2" displayName="Tabel2" ref="C1:C4" totalsRowShown="0" headerRowDxfId="14" dataDxfId="13">
  <autoFilter ref="C1:C4"/>
  <tableColumns count="1">
    <tableColumn id="1" name="LAG type" dataDxfId="12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3" name="Tabel3" displayName="Tabel3" ref="E1:F12" totalsRowShown="0" tableBorderDxfId="11">
  <autoFilter ref="E1:F12"/>
  <tableColumns count="2">
    <tableColumn id="1" name="Kat. Nr" dataDxfId="10"/>
    <tableColumn id="2" name="Navn" dataDxfId="9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4" name="Tabel4" displayName="Tabel4" ref="H1:H4" totalsRowShown="0" headerRowDxfId="8" dataDxfId="7">
  <autoFilter ref="H1:H4"/>
  <tableColumns count="1">
    <tableColumn id="1" name="Fordel" dataDxfId="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el6" displayName="Tabel6" ref="J1:J5" totalsRowShown="0" headerRowDxfId="5" dataDxfId="4">
  <autoFilter ref="J1:J5"/>
  <tableColumns count="1">
    <tableColumn id="1" name="Formål" dataDxfId="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el7" displayName="Tabel7" ref="L1:L3" totalsRowShown="0" headerRowDxfId="2" dataDxfId="1">
  <autoFilter ref="L1:L3"/>
  <tableColumns count="1">
    <tableColumn id="1" name="[Vælg]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">
    <pageSetUpPr fitToPage="1"/>
  </sheetPr>
  <dimension ref="A1:K104"/>
  <sheetViews>
    <sheetView zoomScaleNormal="100" workbookViewId="0">
      <selection activeCell="O14" sqref="O14"/>
    </sheetView>
  </sheetViews>
  <sheetFormatPr defaultRowHeight="12.75" outlineLevelCol="1" x14ac:dyDescent="0.2"/>
  <cols>
    <col min="1" max="1" width="34.42578125" customWidth="1"/>
    <col min="2" max="2" width="38.85546875" customWidth="1"/>
    <col min="3" max="3" width="6.42578125" customWidth="1"/>
    <col min="4" max="4" width="11.85546875" customWidth="1"/>
    <col min="5" max="5" width="7.42578125" customWidth="1"/>
    <col min="6" max="6" width="21.28515625" customWidth="1"/>
    <col min="7" max="7" width="12.5703125" customWidth="1"/>
    <col min="8" max="8" width="18.140625" hidden="1" customWidth="1" outlineLevel="1"/>
    <col min="9" max="9" width="20.85546875" hidden="1" customWidth="1" outlineLevel="1"/>
    <col min="10" max="10" width="22" hidden="1" customWidth="1" outlineLevel="1"/>
    <col min="11" max="11" width="9.140625" collapsed="1"/>
  </cols>
  <sheetData>
    <row r="1" spans="1:7" x14ac:dyDescent="0.2">
      <c r="A1" s="5"/>
      <c r="B1" s="2"/>
      <c r="C1" s="2"/>
      <c r="D1" s="2"/>
      <c r="E1" s="2"/>
      <c r="F1" s="2"/>
      <c r="G1" s="2"/>
    </row>
    <row r="2" spans="1:7" x14ac:dyDescent="0.2">
      <c r="A2" s="5"/>
      <c r="B2" s="2"/>
      <c r="C2" s="2"/>
      <c r="D2" s="2"/>
      <c r="E2" s="2"/>
      <c r="F2" s="2"/>
      <c r="G2" s="2"/>
    </row>
    <row r="3" spans="1:7" x14ac:dyDescent="0.2">
      <c r="A3" s="5"/>
      <c r="B3" s="2"/>
      <c r="C3" s="2"/>
      <c r="D3" s="2"/>
      <c r="E3" s="2"/>
      <c r="F3" s="2"/>
      <c r="G3" s="2"/>
    </row>
    <row r="4" spans="1:7" x14ac:dyDescent="0.2">
      <c r="A4" s="5"/>
      <c r="B4" s="2"/>
      <c r="C4" s="2"/>
      <c r="D4" s="2"/>
      <c r="E4" s="2"/>
      <c r="F4" s="2"/>
      <c r="G4" s="2"/>
    </row>
    <row r="5" spans="1:7" x14ac:dyDescent="0.2">
      <c r="A5" s="5"/>
      <c r="B5" s="2"/>
      <c r="C5" s="2"/>
      <c r="D5" s="2"/>
      <c r="E5" s="2"/>
      <c r="F5" s="2"/>
      <c r="G5" s="2"/>
    </row>
    <row r="6" spans="1:7" x14ac:dyDescent="0.2">
      <c r="A6" s="5"/>
      <c r="B6" s="2"/>
      <c r="C6" s="2"/>
      <c r="D6" s="2"/>
      <c r="E6" s="2"/>
      <c r="F6" s="2"/>
      <c r="G6" s="2"/>
    </row>
    <row r="7" spans="1:7" ht="13.5" thickBot="1" x14ac:dyDescent="0.25">
      <c r="A7" s="117"/>
      <c r="B7" s="2"/>
      <c r="C7" s="2"/>
      <c r="D7" s="2"/>
      <c r="E7" s="2"/>
      <c r="F7" s="5" t="s">
        <v>0</v>
      </c>
      <c r="G7" s="2"/>
    </row>
    <row r="8" spans="1:7" ht="33.75" customHeight="1" thickBot="1" x14ac:dyDescent="0.25">
      <c r="A8" s="250" t="s">
        <v>1</v>
      </c>
      <c r="B8" s="251"/>
      <c r="C8" s="251"/>
      <c r="D8" s="251"/>
      <c r="E8" s="251"/>
      <c r="F8" s="252"/>
      <c r="G8" s="2"/>
    </row>
    <row r="9" spans="1:7" ht="15.75" thickBot="1" x14ac:dyDescent="0.25">
      <c r="A9" s="158" t="s">
        <v>2</v>
      </c>
      <c r="B9" s="269"/>
      <c r="C9" s="270"/>
      <c r="D9" s="270"/>
      <c r="E9" s="270"/>
      <c r="F9" s="271"/>
      <c r="G9" s="2"/>
    </row>
    <row r="10" spans="1:7" ht="15.75" thickBot="1" x14ac:dyDescent="0.25">
      <c r="A10" s="158" t="s">
        <v>3</v>
      </c>
      <c r="B10" s="211"/>
      <c r="C10" s="212"/>
      <c r="D10" s="212"/>
      <c r="E10" s="212"/>
      <c r="F10" s="213"/>
      <c r="G10" s="2"/>
    </row>
    <row r="11" spans="1:7" ht="15.75" thickBot="1" x14ac:dyDescent="0.25">
      <c r="A11" s="158" t="s">
        <v>4</v>
      </c>
      <c r="B11" s="272"/>
      <c r="C11" s="273"/>
      <c r="D11" s="273"/>
      <c r="E11" s="273"/>
      <c r="F11" s="274"/>
      <c r="G11" s="2"/>
    </row>
    <row r="12" spans="1:7" ht="25.5" customHeight="1" thickBot="1" x14ac:dyDescent="0.25">
      <c r="A12" s="158" t="s">
        <v>5</v>
      </c>
      <c r="B12" s="159"/>
      <c r="C12" s="275" t="s">
        <v>6</v>
      </c>
      <c r="D12" s="276"/>
      <c r="E12" s="276"/>
      <c r="F12" s="277"/>
      <c r="G12" s="2"/>
    </row>
    <row r="13" spans="1:7" ht="15.75" thickBot="1" x14ac:dyDescent="0.25">
      <c r="A13" s="158" t="s">
        <v>7</v>
      </c>
      <c r="B13" s="278"/>
      <c r="C13" s="279"/>
      <c r="D13" s="279"/>
      <c r="E13" s="279"/>
      <c r="F13" s="280"/>
      <c r="G13" s="2"/>
    </row>
    <row r="14" spans="1:7" ht="16.5" customHeight="1" x14ac:dyDescent="0.2">
      <c r="A14" s="245" t="s">
        <v>8</v>
      </c>
      <c r="B14" s="216"/>
      <c r="C14" s="217"/>
      <c r="D14" s="217"/>
      <c r="E14" s="217"/>
      <c r="F14" s="218"/>
      <c r="G14" s="2"/>
    </row>
    <row r="15" spans="1:7" ht="16.5" customHeight="1" x14ac:dyDescent="0.2">
      <c r="A15" s="246"/>
      <c r="B15" s="121" t="s">
        <v>9</v>
      </c>
      <c r="C15" s="248"/>
      <c r="D15" s="248"/>
      <c r="E15" s="248"/>
      <c r="F15" s="249"/>
      <c r="G15" s="2"/>
    </row>
    <row r="16" spans="1:7" ht="16.5" customHeight="1" x14ac:dyDescent="0.2">
      <c r="A16" s="246"/>
      <c r="B16" s="121" t="s">
        <v>10</v>
      </c>
      <c r="C16" s="122" t="s">
        <v>11</v>
      </c>
      <c r="D16" s="123"/>
      <c r="E16" s="124" t="s">
        <v>12</v>
      </c>
      <c r="F16" s="160"/>
      <c r="G16" s="2"/>
    </row>
    <row r="17" spans="1:11" ht="16.5" customHeight="1" x14ac:dyDescent="0.2">
      <c r="A17" s="246"/>
      <c r="B17" s="214"/>
      <c r="C17" s="214"/>
      <c r="D17" s="214"/>
      <c r="E17" s="214"/>
      <c r="F17" s="215"/>
      <c r="G17" s="2"/>
    </row>
    <row r="18" spans="1:11" ht="16.5" customHeight="1" x14ac:dyDescent="0.2">
      <c r="A18" s="246"/>
      <c r="B18" s="121" t="s">
        <v>9</v>
      </c>
      <c r="C18" s="248"/>
      <c r="D18" s="248"/>
      <c r="E18" s="248"/>
      <c r="F18" s="249"/>
      <c r="G18" s="2"/>
    </row>
    <row r="19" spans="1:11" ht="16.5" customHeight="1" thickBot="1" x14ac:dyDescent="0.25">
      <c r="A19" s="247"/>
      <c r="B19" s="161" t="s">
        <v>10</v>
      </c>
      <c r="C19" s="162" t="s">
        <v>11</v>
      </c>
      <c r="D19" s="163"/>
      <c r="E19" s="164" t="s">
        <v>12</v>
      </c>
      <c r="F19" s="165"/>
      <c r="G19" s="2"/>
    </row>
    <row r="20" spans="1:11" x14ac:dyDescent="0.2">
      <c r="A20" s="5"/>
      <c r="B20" s="185"/>
      <c r="C20" s="185"/>
      <c r="D20" s="185"/>
      <c r="E20" s="185"/>
      <c r="F20" s="2"/>
      <c r="G20" s="2"/>
    </row>
    <row r="21" spans="1:11" ht="13.5" thickBot="1" x14ac:dyDescent="0.25">
      <c r="A21" s="3"/>
      <c r="B21" s="186"/>
      <c r="C21" s="106"/>
      <c r="D21" s="105" t="s">
        <v>13</v>
      </c>
      <c r="E21" s="185"/>
      <c r="F21" s="105"/>
      <c r="G21" s="3"/>
    </row>
    <row r="22" spans="1:11" ht="21.75" thickBot="1" x14ac:dyDescent="0.35">
      <c r="A22" s="3"/>
      <c r="B22" s="187"/>
      <c r="C22" s="106"/>
      <c r="D22" s="250" t="s">
        <v>14</v>
      </c>
      <c r="E22" s="251"/>
      <c r="F22" s="252"/>
      <c r="G22" s="114"/>
    </row>
    <row r="23" spans="1:11" ht="15.75" thickBot="1" x14ac:dyDescent="0.3">
      <c r="A23" s="188"/>
      <c r="B23" s="4"/>
      <c r="C23" s="106"/>
      <c r="D23" s="223" t="s">
        <v>15</v>
      </c>
      <c r="E23" s="224"/>
      <c r="F23" s="225"/>
      <c r="G23" s="97"/>
    </row>
    <row r="24" spans="1:11" ht="15" x14ac:dyDescent="0.25">
      <c r="A24" s="89"/>
      <c r="B24" s="89"/>
      <c r="C24" s="106"/>
      <c r="D24" s="166" t="s">
        <v>16</v>
      </c>
      <c r="E24" s="125"/>
      <c r="F24" s="167">
        <v>0.5</v>
      </c>
      <c r="G24" s="96"/>
    </row>
    <row r="25" spans="1:11" ht="15" x14ac:dyDescent="0.25">
      <c r="A25" s="89"/>
      <c r="B25" s="89"/>
      <c r="C25" s="106"/>
      <c r="D25" s="166" t="s">
        <v>17</v>
      </c>
      <c r="E25" s="125"/>
      <c r="F25" s="168">
        <v>0.5</v>
      </c>
      <c r="G25" s="96"/>
    </row>
    <row r="26" spans="1:11" ht="15.75" thickBot="1" x14ac:dyDescent="0.3">
      <c r="A26" s="89"/>
      <c r="B26" s="89"/>
      <c r="C26" s="106"/>
      <c r="D26" s="169" t="s">
        <v>18</v>
      </c>
      <c r="E26" s="170"/>
      <c r="F26" s="171">
        <f>SUM(F24:G25)</f>
        <v>1</v>
      </c>
      <c r="G26" s="98"/>
    </row>
    <row r="27" spans="1:11" ht="45.75" customHeight="1" x14ac:dyDescent="0.25">
      <c r="A27" s="89"/>
      <c r="B27" s="89"/>
      <c r="C27" s="228" t="str">
        <f>IF($B$12=Liste!$C$4,"I bedes vedhæfte bestyrelsesmødereferat hvor fordelings-nøglen er besluttet og begrundet. Hvis fordelingsnøglen ikke er begrundet bedes begrundelse indsendt."," ")</f>
        <v xml:space="preserve"> </v>
      </c>
      <c r="D27" s="228"/>
      <c r="E27" s="228"/>
      <c r="F27" s="228"/>
      <c r="G27" s="228"/>
    </row>
    <row r="28" spans="1:11" ht="21" thickBot="1" x14ac:dyDescent="0.35">
      <c r="A28" s="5"/>
      <c r="B28" s="118"/>
      <c r="C28" s="2"/>
      <c r="D28" s="118"/>
      <c r="E28" s="118"/>
      <c r="F28" s="118"/>
      <c r="G28" s="118"/>
    </row>
    <row r="29" spans="1:11" ht="33.75" customHeight="1" x14ac:dyDescent="0.2">
      <c r="A29" s="229" t="s">
        <v>19</v>
      </c>
      <c r="B29" s="230"/>
      <c r="C29" s="231" t="s">
        <v>20</v>
      </c>
      <c r="D29" s="232"/>
      <c r="E29" s="233"/>
      <c r="F29" s="231" t="s">
        <v>21</v>
      </c>
      <c r="G29" s="234"/>
    </row>
    <row r="30" spans="1:11" ht="15.75" thickBot="1" x14ac:dyDescent="0.25">
      <c r="A30" s="281" t="s">
        <v>22</v>
      </c>
      <c r="B30" s="282"/>
      <c r="C30" s="235"/>
      <c r="D30" s="235"/>
      <c r="E30" s="235"/>
      <c r="F30" s="236"/>
      <c r="G30" s="237"/>
    </row>
    <row r="31" spans="1:11" ht="15" x14ac:dyDescent="0.25">
      <c r="A31" s="283"/>
      <c r="B31" s="283"/>
      <c r="C31" s="25"/>
      <c r="D31" s="25"/>
      <c r="E31" s="24"/>
      <c r="F31" s="25"/>
      <c r="G31" s="24"/>
      <c r="K31" s="108"/>
    </row>
    <row r="32" spans="1:11" ht="54.75" customHeight="1" x14ac:dyDescent="0.2">
      <c r="A32" s="284" t="str">
        <f>IF(C30="Ja","Aftalen om offentlig finansering skal medsendes.",IF(F30="Ja","PAftalen om offentlig finansering skal medsendes."," "))</f>
        <v xml:space="preserve"> </v>
      </c>
      <c r="B32" s="284"/>
      <c r="C32" s="284"/>
      <c r="D32" s="284"/>
      <c r="E32" s="284"/>
      <c r="F32" s="284"/>
      <c r="G32" s="284"/>
    </row>
    <row r="33" spans="1:7" ht="15.75" x14ac:dyDescent="0.25">
      <c r="A33" s="32"/>
      <c r="B33" s="32"/>
      <c r="C33" s="25"/>
      <c r="D33" s="25"/>
      <c r="E33" s="24"/>
      <c r="F33" s="25"/>
      <c r="G33" s="24"/>
    </row>
    <row r="34" spans="1:7" ht="13.5" thickBot="1" x14ac:dyDescent="0.25">
      <c r="A34" s="33"/>
      <c r="B34" s="4"/>
      <c r="C34" s="189"/>
      <c r="D34" s="18"/>
      <c r="E34" s="18"/>
      <c r="F34" s="190"/>
      <c r="G34" s="2"/>
    </row>
    <row r="35" spans="1:7" ht="33.75" customHeight="1" x14ac:dyDescent="0.2">
      <c r="A35" s="219" t="s">
        <v>23</v>
      </c>
      <c r="B35" s="220"/>
      <c r="C35" s="285" t="s">
        <v>20</v>
      </c>
      <c r="D35" s="286"/>
      <c r="E35" s="287"/>
      <c r="F35" s="285" t="s">
        <v>21</v>
      </c>
      <c r="G35" s="288"/>
    </row>
    <row r="36" spans="1:7" ht="15" x14ac:dyDescent="0.2">
      <c r="A36" s="243" t="s">
        <v>24</v>
      </c>
      <c r="B36" s="244"/>
      <c r="C36" s="289"/>
      <c r="D36" s="290"/>
      <c r="E36" s="172" t="s">
        <v>25</v>
      </c>
      <c r="F36" s="173"/>
      <c r="G36" s="174" t="s">
        <v>25</v>
      </c>
    </row>
    <row r="37" spans="1:7" ht="32.25" customHeight="1" x14ac:dyDescent="0.2">
      <c r="A37" s="296" t="s">
        <v>26</v>
      </c>
      <c r="B37" s="297"/>
      <c r="C37" s="298"/>
      <c r="D37" s="299"/>
      <c r="E37" s="127" t="s">
        <v>25</v>
      </c>
      <c r="F37" s="126"/>
      <c r="G37" s="175" t="s">
        <v>25</v>
      </c>
    </row>
    <row r="38" spans="1:7" ht="15.75" thickBot="1" x14ac:dyDescent="0.25">
      <c r="A38" s="238" t="s">
        <v>27</v>
      </c>
      <c r="B38" s="239"/>
      <c r="C38" s="300">
        <f>C36-C37</f>
        <v>0</v>
      </c>
      <c r="D38" s="301"/>
      <c r="E38" s="176" t="s">
        <v>25</v>
      </c>
      <c r="F38" s="177">
        <f>F36-F37</f>
        <v>0</v>
      </c>
      <c r="G38" s="178" t="s">
        <v>25</v>
      </c>
    </row>
    <row r="39" spans="1:7" ht="15" x14ac:dyDescent="0.2">
      <c r="A39" s="110" t="s">
        <v>28</v>
      </c>
      <c r="B39" s="110"/>
      <c r="C39" s="110"/>
      <c r="D39" s="110"/>
      <c r="E39" s="110"/>
      <c r="F39" s="110"/>
      <c r="G39" s="110"/>
    </row>
    <row r="40" spans="1:7" ht="13.5" thickBot="1" x14ac:dyDescent="0.25">
      <c r="A40" s="19"/>
      <c r="B40" s="4"/>
      <c r="C40" s="21"/>
      <c r="D40" s="21"/>
      <c r="E40" s="21"/>
      <c r="F40" s="21"/>
      <c r="G40" s="21"/>
    </row>
    <row r="41" spans="1:7" ht="33.75" customHeight="1" x14ac:dyDescent="0.2">
      <c r="A41" s="221" t="s">
        <v>29</v>
      </c>
      <c r="B41" s="222"/>
      <c r="C41" s="240" t="s">
        <v>20</v>
      </c>
      <c r="D41" s="241"/>
      <c r="E41" s="241"/>
      <c r="F41" s="240" t="s">
        <v>21</v>
      </c>
      <c r="G41" s="242"/>
    </row>
    <row r="42" spans="1:7" ht="15" x14ac:dyDescent="0.2">
      <c r="A42" s="243" t="s">
        <v>30</v>
      </c>
      <c r="B42" s="244"/>
      <c r="C42" s="307"/>
      <c r="D42" s="307"/>
      <c r="E42" s="307"/>
      <c r="F42" s="307"/>
      <c r="G42" s="308"/>
    </row>
    <row r="43" spans="1:7" x14ac:dyDescent="0.2">
      <c r="A43" s="179" t="str">
        <f>IF($C$42="Ja","Aftalen er indgået med:",IF($F$42="Ja","Aftalen er indgået med:"," "))</f>
        <v xml:space="preserve"> </v>
      </c>
      <c r="B43" s="128" t="str">
        <f>IF($C$42="Ja","Navn",IF($F$42="Ja","Navn"," "))</f>
        <v xml:space="preserve"> </v>
      </c>
      <c r="C43" s="309"/>
      <c r="D43" s="309"/>
      <c r="E43" s="309"/>
      <c r="F43" s="309"/>
      <c r="G43" s="310"/>
    </row>
    <row r="44" spans="1:7" ht="13.5" thickBot="1" x14ac:dyDescent="0.25">
      <c r="A44" s="180"/>
      <c r="B44" s="181" t="str">
        <f>IF($C$42="Ja","Kontonummer",IF($F$42="Ja","Kontonummer"," "))</f>
        <v xml:space="preserve"> </v>
      </c>
      <c r="C44" s="302"/>
      <c r="D44" s="302"/>
      <c r="E44" s="302"/>
      <c r="F44" s="302"/>
      <c r="G44" s="303"/>
    </row>
    <row r="45" spans="1:7" ht="13.5" thickBot="1" x14ac:dyDescent="0.25">
      <c r="A45" s="4"/>
      <c r="B45" s="4"/>
      <c r="C45" s="189"/>
      <c r="D45" s="18"/>
      <c r="E45" s="18"/>
      <c r="F45" s="191"/>
      <c r="G45" s="2"/>
    </row>
    <row r="46" spans="1:7" ht="33.75" customHeight="1" x14ac:dyDescent="0.2">
      <c r="A46" s="304" t="s">
        <v>31</v>
      </c>
      <c r="B46" s="305"/>
      <c r="C46" s="240" t="s">
        <v>20</v>
      </c>
      <c r="D46" s="241"/>
      <c r="E46" s="306"/>
      <c r="F46" s="241" t="s">
        <v>21</v>
      </c>
      <c r="G46" s="242"/>
    </row>
    <row r="47" spans="1:7" ht="36.75" customHeight="1" x14ac:dyDescent="0.2">
      <c r="A47" s="291" t="s">
        <v>32</v>
      </c>
      <c r="B47" s="292"/>
      <c r="C47" s="292"/>
      <c r="D47" s="292"/>
      <c r="E47" s="292"/>
      <c r="F47" s="292"/>
      <c r="G47" s="293"/>
    </row>
    <row r="48" spans="1:7" ht="15" customHeight="1" thickBot="1" x14ac:dyDescent="0.25">
      <c r="A48" s="238" t="s">
        <v>33</v>
      </c>
      <c r="B48" s="239"/>
      <c r="C48" s="294"/>
      <c r="D48" s="294"/>
      <c r="E48" s="294"/>
      <c r="F48" s="294"/>
      <c r="G48" s="295"/>
    </row>
    <row r="49" spans="1:10" ht="16.5" thickBot="1" x14ac:dyDescent="0.25">
      <c r="A49" s="34"/>
      <c r="B49" s="34"/>
      <c r="C49" s="26"/>
      <c r="D49" s="26"/>
      <c r="E49" s="27"/>
      <c r="F49" s="28"/>
      <c r="G49" s="27"/>
    </row>
    <row r="50" spans="1:10" ht="33.75" customHeight="1" thickBot="1" x14ac:dyDescent="0.25">
      <c r="A50" s="182" t="s">
        <v>34</v>
      </c>
      <c r="B50" s="182" t="s">
        <v>35</v>
      </c>
      <c r="C50" s="205" t="s">
        <v>36</v>
      </c>
      <c r="D50" s="207"/>
      <c r="E50" s="206"/>
      <c r="F50" s="205" t="s">
        <v>37</v>
      </c>
      <c r="G50" s="206"/>
      <c r="H50" s="38" t="s">
        <v>38</v>
      </c>
      <c r="I50" s="38"/>
      <c r="J50" s="39"/>
    </row>
    <row r="51" spans="1:10" ht="15" x14ac:dyDescent="0.25">
      <c r="A51" s="40" t="s">
        <v>39</v>
      </c>
      <c r="B51" s="119"/>
      <c r="C51" s="311"/>
      <c r="D51" s="312"/>
      <c r="E51" s="313"/>
      <c r="F51" s="263"/>
      <c r="G51" s="264"/>
      <c r="H51" s="46"/>
      <c r="I51" s="47"/>
      <c r="J51" s="48"/>
    </row>
    <row r="52" spans="1:10" ht="15" x14ac:dyDescent="0.2">
      <c r="A52" s="41" t="s">
        <v>40</v>
      </c>
      <c r="B52" s="53">
        <f>SUMIF(Tabel5[Kategori - type],Liste!F2,Tabel5[Beløb pr. udgiftspost
kr.])</f>
        <v>0</v>
      </c>
      <c r="C52" s="265">
        <f>SUMIF(Tabel5[Kategori - type],Liste!$F2,Tabel5[Beløb LAG
kr.])</f>
        <v>0</v>
      </c>
      <c r="D52" s="314"/>
      <c r="E52" s="266"/>
      <c r="F52" s="265">
        <f>SUMIF(Tabel5[Kategori - type],Liste!$F2,Tabel5[Beløb FLAG
kr.])</f>
        <v>0</v>
      </c>
      <c r="G52" s="266"/>
      <c r="H52" s="63">
        <f>SUMIF(Tabel5[Kategori - type],Liste!$F2,Tabel5[Godkendte udgifter])</f>
        <v>0</v>
      </c>
      <c r="I52" s="64">
        <f>SUMIF(Tabel5[Kategori - type],Liste!$F2,Tabel5[Godkendt beløb LAG])</f>
        <v>0</v>
      </c>
      <c r="J52" s="65">
        <f>SUMIF(Tabel5[Kategori - type],Liste!$F2,Tabel5[Godkendt beløb FLAG])</f>
        <v>0</v>
      </c>
    </row>
    <row r="53" spans="1:10" ht="15" x14ac:dyDescent="0.2">
      <c r="A53" s="42" t="s">
        <v>41</v>
      </c>
      <c r="B53" s="101">
        <f>SUMIF(Tabel5[Kategori - type],Liste!F3,Tabel5[Beløb pr. udgiftspost
kr.])</f>
        <v>0</v>
      </c>
      <c r="C53" s="226">
        <f>SUMIF(Tabel5[Kategori - type],Liste!$F3,Tabel5[Beløb LAG
kr.])</f>
        <v>0</v>
      </c>
      <c r="D53" s="315"/>
      <c r="E53" s="227"/>
      <c r="F53" s="226">
        <f>SUMIF(Tabel5[Kategori - type],Liste!$F3,Tabel5[Beløb FLAG
kr.])</f>
        <v>0</v>
      </c>
      <c r="G53" s="227"/>
      <c r="H53" s="102">
        <f>SUMIF(Tabel5[Kategori - type],Liste!$F3,Tabel5[Godkendte udgifter])</f>
        <v>0</v>
      </c>
      <c r="I53" s="103">
        <f>SUMIF(Tabel5[Kategori - type],Liste!$F3,Tabel5[Godkendt beløb LAG])</f>
        <v>0</v>
      </c>
      <c r="J53" s="104">
        <f>SUMIF(Tabel5[Kategori - type],Liste!$F3,Tabel5[Godkendt beløb FLAG])</f>
        <v>0</v>
      </c>
    </row>
    <row r="54" spans="1:10" ht="15.75" thickBot="1" x14ac:dyDescent="0.25">
      <c r="A54" s="51" t="s">
        <v>42</v>
      </c>
      <c r="B54" s="54">
        <f>SUM(B52:B53)</f>
        <v>0</v>
      </c>
      <c r="C54" s="267">
        <f>SUM(C52:E53)</f>
        <v>0</v>
      </c>
      <c r="D54" s="316"/>
      <c r="E54" s="268"/>
      <c r="F54" s="267">
        <f>SUM(F52:G53)</f>
        <v>0</v>
      </c>
      <c r="G54" s="268"/>
      <c r="H54" s="66">
        <f>SUM(H52:H53)</f>
        <v>0</v>
      </c>
      <c r="I54" s="67">
        <f>SUM(I52:I53)</f>
        <v>0</v>
      </c>
      <c r="J54" s="68">
        <f>SUM(J52:J53)</f>
        <v>0</v>
      </c>
    </row>
    <row r="55" spans="1:10" ht="15" x14ac:dyDescent="0.25">
      <c r="A55" s="45" t="s">
        <v>43</v>
      </c>
      <c r="B55" s="55"/>
      <c r="C55" s="261"/>
      <c r="D55" s="317"/>
      <c r="E55" s="262"/>
      <c r="F55" s="261"/>
      <c r="G55" s="262"/>
      <c r="H55" s="69"/>
      <c r="I55" s="70"/>
      <c r="J55" s="71"/>
    </row>
    <row r="56" spans="1:10" ht="15.75" thickBot="1" x14ac:dyDescent="0.25">
      <c r="A56" s="50" t="s">
        <v>44</v>
      </c>
      <c r="B56" s="53">
        <f>SUMIF(Tabel5[Kategori - type],Liste!F4,Tabel5[Beløb pr. udgiftspost
kr.])</f>
        <v>0</v>
      </c>
      <c r="C56" s="265">
        <f>SUMIF(Tabel5[Kategori - type],Liste!$F4,Tabel5[Beløb LAG
kr.])</f>
        <v>0</v>
      </c>
      <c r="D56" s="314"/>
      <c r="E56" s="266"/>
      <c r="F56" s="265">
        <f>SUMIF(Tabel5[Kategori - type],Liste!$F4,Tabel5[Beløb FLAG
kr.])</f>
        <v>0</v>
      </c>
      <c r="G56" s="266"/>
      <c r="H56" s="63">
        <f>SUMIF(Tabel5[Kategori - type],Liste!$F4,Tabel5[Godkendte udgifter])</f>
        <v>0</v>
      </c>
      <c r="I56" s="64">
        <f>SUMIF(Tabel5[Kategori - type],Liste!$F4,Tabel5[Godkendt beløb LAG])</f>
        <v>0</v>
      </c>
      <c r="J56" s="65">
        <f>SUMIF(Tabel5[Kategori - type],Liste!$F4,Tabel5[Godkendt beløb FLAG])</f>
        <v>0</v>
      </c>
    </row>
    <row r="57" spans="1:10" ht="15" x14ac:dyDescent="0.25">
      <c r="A57" s="40" t="s">
        <v>45</v>
      </c>
      <c r="B57" s="56"/>
      <c r="C57" s="318"/>
      <c r="D57" s="319"/>
      <c r="E57" s="320"/>
      <c r="F57" s="259"/>
      <c r="G57" s="260"/>
      <c r="H57" s="72"/>
      <c r="I57" s="73"/>
      <c r="J57" s="74"/>
    </row>
    <row r="58" spans="1:10" ht="15" x14ac:dyDescent="0.2">
      <c r="A58" s="42" t="s">
        <v>46</v>
      </c>
      <c r="B58" s="101">
        <f>SUMIF(Tabel5[Kategori - type],Liste!F5,Tabel5[Beløb pr. udgiftspost
kr.])</f>
        <v>0</v>
      </c>
      <c r="C58" s="226">
        <f>SUMIF(Tabel5[Kategori - type],Liste!$F5,Tabel5[Beløb LAG
kr.])</f>
        <v>0</v>
      </c>
      <c r="D58" s="315"/>
      <c r="E58" s="227"/>
      <c r="F58" s="226">
        <f>SUMIF(Tabel5[Kategori - type],Liste!$F5,Tabel5[Beløb FLAG
kr.])</f>
        <v>0</v>
      </c>
      <c r="G58" s="227"/>
      <c r="H58" s="102">
        <f>SUMIF(Tabel5[Kategori - type],Liste!$F5,Tabel5[Godkendte udgifter])</f>
        <v>0</v>
      </c>
      <c r="I58" s="103">
        <f>SUMIF(Tabel5[Kategori - type],Liste!$F5,Tabel5[Godkendt beløb LAG])</f>
        <v>0</v>
      </c>
      <c r="J58" s="104">
        <f>SUMIF(Tabel5[Kategori - type],Liste!$F5,Tabel5[Godkendt beløb FLAG])</f>
        <v>0</v>
      </c>
    </row>
    <row r="59" spans="1:10" ht="15" x14ac:dyDescent="0.2">
      <c r="A59" s="41" t="s">
        <v>47</v>
      </c>
      <c r="B59" s="58">
        <f>SUMIF(Bilagsoversigt!$B$7:$B$507,Liste!F6,Bilagsoversigt!$C$7:$C$507)</f>
        <v>0</v>
      </c>
      <c r="C59" s="265">
        <f>SUMIF(Tabel5[Kategori - type],Liste!$F6,Tabel5[Beløb LAG
kr.])</f>
        <v>0</v>
      </c>
      <c r="D59" s="314"/>
      <c r="E59" s="266"/>
      <c r="F59" s="265">
        <f>SUMIF(Tabel5[Kategori - type],Liste!$F6,Tabel5[Beløb FLAG
kr.])</f>
        <v>0</v>
      </c>
      <c r="G59" s="266"/>
      <c r="H59" s="63">
        <f>SUMIF(Tabel5[Kategori - type],Liste!$F6,Tabel5[Godkendte udgifter])</f>
        <v>0</v>
      </c>
      <c r="I59" s="64">
        <f>SUMIF(Tabel5[Kategori - type],Liste!$F6,Tabel5[Godkendt beløb LAG])</f>
        <v>0</v>
      </c>
      <c r="J59" s="65">
        <f>SUMIF(Tabel5[Kategori - type],Liste!$F6,Tabel5[Godkendt beløb FLAG])</f>
        <v>0</v>
      </c>
    </row>
    <row r="60" spans="1:10" ht="15" x14ac:dyDescent="0.2">
      <c r="A60" s="42" t="s">
        <v>48</v>
      </c>
      <c r="B60" s="57">
        <f>SUMIF(Bilagsoversigt!$B$7:$B$507,Liste!F7,Bilagsoversigt!$C$7:$C$507)</f>
        <v>0</v>
      </c>
      <c r="C60" s="226">
        <f>SUMIF(Tabel5[Kategori - type],Liste!$F7,Tabel5[Beløb LAG
kr.])</f>
        <v>0</v>
      </c>
      <c r="D60" s="315"/>
      <c r="E60" s="227"/>
      <c r="F60" s="226">
        <f>SUMIF(Tabel5[Kategori - type],Liste!$F7,Tabel5[Beløb FLAG
kr.])</f>
        <v>0</v>
      </c>
      <c r="G60" s="227"/>
      <c r="H60" s="102">
        <f>SUMIF(Tabel5[Kategori - type],Liste!$F7,Tabel5[Godkendte udgifter])</f>
        <v>0</v>
      </c>
      <c r="I60" s="103">
        <f>SUMIF(Tabel5[Kategori - type],Liste!$F7,Tabel5[Godkendt beløb LAG])</f>
        <v>0</v>
      </c>
      <c r="J60" s="104">
        <f>SUMIF(Tabel5[Kategori - type],Liste!$F7,Tabel5[Godkendt beløb FLAG])</f>
        <v>0</v>
      </c>
    </row>
    <row r="61" spans="1:10" ht="30" customHeight="1" x14ac:dyDescent="0.2">
      <c r="A61" s="43" t="s">
        <v>49</v>
      </c>
      <c r="B61" s="58">
        <f>SUMIF(Bilagsoversigt!$B$7:$B$507,Liste!F8,Bilagsoversigt!$C$7:$C$507)</f>
        <v>0</v>
      </c>
      <c r="C61" s="265">
        <f>SUMIF(Tabel5[Kategori - type],Liste!$F8,Tabel5[Beløb LAG
kr.])</f>
        <v>0</v>
      </c>
      <c r="D61" s="314"/>
      <c r="E61" s="266"/>
      <c r="F61" s="265">
        <f>SUMIF(Tabel5[Kategori - type],Liste!$F8,Tabel5[Beløb FLAG
kr.])</f>
        <v>0</v>
      </c>
      <c r="G61" s="266"/>
      <c r="H61" s="63">
        <f>SUMIF(Tabel5[Kategori - type],Liste!$F8,Tabel5[Godkendte udgifter])</f>
        <v>0</v>
      </c>
      <c r="I61" s="64">
        <f>SUMIF(Tabel5[Kategori - type],Liste!$F8,Tabel5[Godkendt beløb LAG])</f>
        <v>0</v>
      </c>
      <c r="J61" s="65">
        <f>SUMIF(Tabel5[Kategori - type],Liste!$F8,Tabel5[Godkendt beløb FLAG])</f>
        <v>0</v>
      </c>
    </row>
    <row r="62" spans="1:10" ht="31.5" customHeight="1" x14ac:dyDescent="0.2">
      <c r="A62" s="44" t="s">
        <v>50</v>
      </c>
      <c r="B62" s="57">
        <f>SUMIF(Bilagsoversigt!$B$7:$B$507,Liste!F9,Bilagsoversigt!$C$7:$C$507)</f>
        <v>0</v>
      </c>
      <c r="C62" s="226">
        <f>SUMIF(Tabel5[Kategori - type],Liste!$F9,Tabel5[Beløb LAG
kr.])</f>
        <v>0</v>
      </c>
      <c r="D62" s="315"/>
      <c r="E62" s="227"/>
      <c r="F62" s="226">
        <f>SUMIF(Tabel5[Kategori - type],Liste!$F9,Tabel5[Beløb FLAG
kr.])</f>
        <v>0</v>
      </c>
      <c r="G62" s="227"/>
      <c r="H62" s="102">
        <f>SUMIF(Tabel5[Kategori - type],Liste!$F9,Tabel5[Godkendte udgifter])</f>
        <v>0</v>
      </c>
      <c r="I62" s="103">
        <f>SUMIF(Tabel5[Kategori - type],Liste!$F9,Tabel5[Godkendt beløb LAG])</f>
        <v>0</v>
      </c>
      <c r="J62" s="104">
        <f>SUMIF(Tabel5[Kategori - type],Liste!$F9,Tabel5[Godkendt beløb FLAG])</f>
        <v>0</v>
      </c>
    </row>
    <row r="63" spans="1:10" ht="31.5" customHeight="1" x14ac:dyDescent="0.2">
      <c r="A63" s="112" t="s">
        <v>51</v>
      </c>
      <c r="B63" s="113">
        <f>SUMIF(Bilagsoversigt!$B$7:$B$507,Liste!F10,Bilagsoversigt!$C$7:$C$507)</f>
        <v>0</v>
      </c>
      <c r="C63" s="226">
        <f>SUMIF(Tabel5[Kategori - type],Liste!$F10,Tabel5[Beløb LAG
kr.])</f>
        <v>0</v>
      </c>
      <c r="D63" s="315"/>
      <c r="E63" s="227"/>
      <c r="F63" s="226">
        <f>SUMIF(Tabel5[Kategori - type],Liste!$F10,Tabel5[Beløb FLAG
kr.])</f>
        <v>0</v>
      </c>
      <c r="G63" s="227"/>
      <c r="H63" s="102">
        <f>SUMIF(Tabel5[Kategori - type],Liste!$F10,Tabel5[Godkendte udgifter])</f>
        <v>0</v>
      </c>
      <c r="I63" s="103">
        <f>SUMIF(Tabel5[Kategori - type],Liste!$F10,Tabel5[Godkendt beløb LAG])</f>
        <v>0</v>
      </c>
      <c r="J63" s="104">
        <f>SUMIF(Tabel5[Kategori - type],Liste!$F10,Tabel5[Godkendt beløb FLAG])</f>
        <v>0</v>
      </c>
    </row>
    <row r="64" spans="1:10" ht="15.75" thickBot="1" x14ac:dyDescent="0.25">
      <c r="A64" s="49" t="s">
        <v>52</v>
      </c>
      <c r="B64" s="59">
        <f>SUM(B58:B63)</f>
        <v>0</v>
      </c>
      <c r="C64" s="329">
        <f>SUM(C58:E63)</f>
        <v>0</v>
      </c>
      <c r="D64" s="330"/>
      <c r="E64" s="331"/>
      <c r="F64" s="267">
        <f>SUM(F58:G63)</f>
        <v>0</v>
      </c>
      <c r="G64" s="268"/>
      <c r="H64" s="75">
        <f>SUM(H58:H63)</f>
        <v>0</v>
      </c>
      <c r="I64" s="76">
        <f>SUM(I58:I63)</f>
        <v>0</v>
      </c>
      <c r="J64" s="77">
        <f>SUM(J58:J63)</f>
        <v>0</v>
      </c>
    </row>
    <row r="65" spans="1:10" ht="15" x14ac:dyDescent="0.25">
      <c r="A65" s="45" t="s">
        <v>53</v>
      </c>
      <c r="B65" s="55"/>
      <c r="C65" s="257"/>
      <c r="D65" s="327"/>
      <c r="E65" s="258"/>
      <c r="F65" s="257"/>
      <c r="G65" s="258"/>
      <c r="H65" s="69"/>
      <c r="I65" s="70"/>
      <c r="J65" s="71"/>
    </row>
    <row r="66" spans="1:10" ht="15.75" thickBot="1" x14ac:dyDescent="0.25">
      <c r="A66" s="52" t="s">
        <v>54</v>
      </c>
      <c r="B66" s="60">
        <f>SUMIF(Bilagsoversigt!$B$7:$B$507,Liste!F11,Bilagsoversigt!$C$7:$C$507)</f>
        <v>0</v>
      </c>
      <c r="C66" s="265">
        <f>SUMIF(Tabel5[Kategori - type],Liste!$F11,Tabel5[Beløb LAG
kr.])</f>
        <v>0</v>
      </c>
      <c r="D66" s="314"/>
      <c r="E66" s="266"/>
      <c r="F66" s="253">
        <f>SUMIF(Tabel5[Kategori - type],Liste!$F11,Tabel5[Beløb FLAG
kr.])</f>
        <v>0</v>
      </c>
      <c r="G66" s="254"/>
      <c r="H66" s="63">
        <f>SUMIF(Tabel5[Kategori - type],Liste!$F11,Tabel5[Godkendte udgifter])</f>
        <v>0</v>
      </c>
      <c r="I66" s="64">
        <f>SUMIF(Tabel5[Kategori - type],Liste!$F11,Tabel5[Godkendt beløb LAG])</f>
        <v>0</v>
      </c>
      <c r="J66" s="65">
        <f>SUMIF(Tabel5[Kategori - type],Liste!$F11,Tabel5[Godkendt beløb FLAG])</f>
        <v>0</v>
      </c>
    </row>
    <row r="67" spans="1:10" ht="15" x14ac:dyDescent="0.25">
      <c r="A67" s="45" t="s">
        <v>55</v>
      </c>
      <c r="B67" s="55"/>
      <c r="C67" s="257"/>
      <c r="D67" s="327"/>
      <c r="E67" s="258"/>
      <c r="F67" s="257"/>
      <c r="G67" s="258"/>
      <c r="H67" s="69"/>
      <c r="I67" s="70"/>
      <c r="J67" s="71"/>
    </row>
    <row r="68" spans="1:10" ht="15.75" thickBot="1" x14ac:dyDescent="0.25">
      <c r="A68" s="52" t="s">
        <v>56</v>
      </c>
      <c r="B68" s="60">
        <f>SUMIF(Bilagsoversigt!$B$7:$B$507,Liste!F12,Bilagsoversigt!$C$7:$C$507)</f>
        <v>0</v>
      </c>
      <c r="C68" s="265">
        <f>SUMIF(Tabel5[Kategori - type],Liste!$F12,Tabel5[Beløb LAG
kr.])</f>
        <v>0</v>
      </c>
      <c r="D68" s="314"/>
      <c r="E68" s="266"/>
      <c r="F68" s="253">
        <f>SUMIF(Tabel5[Kategori - type],Liste!$F12,Tabel5[Beløb FLAG
kr.])</f>
        <v>0</v>
      </c>
      <c r="G68" s="254"/>
      <c r="H68" s="63">
        <f>SUMIF(Tabel5[Kategori - type],Liste!$F12,Tabel5[Godkendte udgifter])</f>
        <v>0</v>
      </c>
      <c r="I68" s="64">
        <f>SUMIF(Tabel5[Kategori - type],Liste!$F12,Tabel5[Godkendt beløb LAG])</f>
        <v>0</v>
      </c>
      <c r="J68" s="65">
        <f>SUMIF(Tabel5[Kategori - type],Liste!$F12,Tabel5[Godkendt beløb FLAG])</f>
        <v>0</v>
      </c>
    </row>
    <row r="69" spans="1:10" ht="15.75" thickBot="1" x14ac:dyDescent="0.3">
      <c r="A69" s="141" t="s">
        <v>57</v>
      </c>
      <c r="B69" s="142">
        <f>B54+B56+B64+B66+B68</f>
        <v>0</v>
      </c>
      <c r="C69" s="255">
        <f>C54+C56+C64+C66+C68</f>
        <v>0</v>
      </c>
      <c r="D69" s="328"/>
      <c r="E69" s="256"/>
      <c r="F69" s="255">
        <f>F54+F56+F64+F66+F68</f>
        <v>0</v>
      </c>
      <c r="G69" s="256"/>
      <c r="H69" s="78">
        <f>H52+H53+H56+H58+H59+H60+H61+H62+H66+H68</f>
        <v>0</v>
      </c>
      <c r="I69" s="78">
        <f t="shared" ref="I69:J69" si="0">I52+I53+I56+I58+I59+I60+I61+I62+I66+I68</f>
        <v>0</v>
      </c>
      <c r="J69" s="78">
        <f t="shared" si="0"/>
        <v>0</v>
      </c>
    </row>
    <row r="70" spans="1:10" ht="13.5" thickBot="1" x14ac:dyDescent="0.25">
      <c r="A70" s="36"/>
      <c r="B70" s="35"/>
      <c r="C70" s="35"/>
      <c r="D70" s="35"/>
      <c r="E70" s="35"/>
      <c r="F70" s="35"/>
      <c r="G70" s="35"/>
    </row>
    <row r="71" spans="1:10" ht="33.75" customHeight="1" x14ac:dyDescent="0.2">
      <c r="A71" s="208" t="s">
        <v>58</v>
      </c>
      <c r="B71" s="209"/>
      <c r="C71" s="209"/>
      <c r="D71" s="209"/>
      <c r="E71" s="209"/>
      <c r="F71" s="209"/>
      <c r="G71" s="210"/>
    </row>
    <row r="72" spans="1:10" ht="15" x14ac:dyDescent="0.25">
      <c r="A72" s="334" t="s">
        <v>59</v>
      </c>
      <c r="B72" s="335"/>
      <c r="C72" s="335"/>
      <c r="D72" s="335"/>
      <c r="E72" s="335"/>
      <c r="F72" s="129" t="s">
        <v>60</v>
      </c>
      <c r="G72" s="183"/>
    </row>
    <row r="73" spans="1:10" ht="15.75" thickBot="1" x14ac:dyDescent="0.25">
      <c r="A73" s="332" t="s">
        <v>61</v>
      </c>
      <c r="B73" s="333"/>
      <c r="C73" s="333"/>
      <c r="D73" s="333"/>
      <c r="E73" s="333"/>
      <c r="F73" s="333"/>
      <c r="G73" s="184" t="s">
        <v>62</v>
      </c>
    </row>
    <row r="74" spans="1:10" ht="15" x14ac:dyDescent="0.2">
      <c r="A74" s="115"/>
      <c r="B74" s="115"/>
      <c r="C74" s="115"/>
      <c r="D74" s="115"/>
      <c r="E74" s="115"/>
      <c r="F74" s="115"/>
      <c r="G74" s="115"/>
    </row>
    <row r="75" spans="1:10" ht="13.5" thickBot="1" x14ac:dyDescent="0.25">
      <c r="A75" s="36"/>
      <c r="B75" s="35"/>
      <c r="C75" s="35"/>
      <c r="D75" s="35"/>
      <c r="E75" s="35"/>
      <c r="F75" s="35"/>
      <c r="G75" s="35"/>
    </row>
    <row r="76" spans="1:10" ht="19.5" thickBot="1" x14ac:dyDescent="0.25">
      <c r="A76" s="205" t="s">
        <v>63</v>
      </c>
      <c r="B76" s="207"/>
      <c r="C76" s="207"/>
      <c r="D76" s="207"/>
      <c r="E76" s="207"/>
      <c r="F76" s="207"/>
      <c r="G76" s="206"/>
    </row>
    <row r="77" spans="1:10" ht="46.5" customHeight="1" x14ac:dyDescent="0.2">
      <c r="A77" s="338" t="s">
        <v>64</v>
      </c>
      <c r="B77" s="338"/>
      <c r="C77" s="338"/>
      <c r="D77" s="338"/>
      <c r="E77" s="338"/>
      <c r="F77" s="338"/>
      <c r="G77" s="338"/>
    </row>
    <row r="78" spans="1:10" ht="15.75" thickBot="1" x14ac:dyDescent="0.25">
      <c r="A78" s="37" t="s">
        <v>65</v>
      </c>
      <c r="B78" s="35"/>
      <c r="C78" s="35"/>
      <c r="D78" s="35"/>
      <c r="E78" s="35"/>
      <c r="F78" s="35"/>
      <c r="G78" s="35"/>
    </row>
    <row r="79" spans="1:10" x14ac:dyDescent="0.2">
      <c r="A79" s="130" t="s">
        <v>66</v>
      </c>
      <c r="B79" s="321" t="s">
        <v>67</v>
      </c>
      <c r="C79" s="322"/>
      <c r="D79" s="3"/>
      <c r="E79" s="3"/>
      <c r="F79" s="2"/>
      <c r="G79" s="2"/>
    </row>
    <row r="80" spans="1:10" x14ac:dyDescent="0.2">
      <c r="A80" s="131" t="s">
        <v>68</v>
      </c>
      <c r="B80" s="323"/>
      <c r="C80" s="324"/>
      <c r="D80" s="3"/>
      <c r="E80" s="3"/>
      <c r="F80" s="2"/>
      <c r="G80" s="2"/>
    </row>
    <row r="81" spans="1:7" x14ac:dyDescent="0.2">
      <c r="A81" s="132" t="s">
        <v>69</v>
      </c>
      <c r="B81" s="323"/>
      <c r="C81" s="324"/>
      <c r="D81" s="6"/>
      <c r="E81" s="6"/>
      <c r="F81" s="6"/>
      <c r="G81" s="6"/>
    </row>
    <row r="82" spans="1:7" x14ac:dyDescent="0.2">
      <c r="A82" s="339"/>
      <c r="B82" s="323"/>
      <c r="C82" s="324"/>
      <c r="D82" s="6"/>
      <c r="E82" s="6"/>
      <c r="F82" s="6"/>
      <c r="G82" s="6"/>
    </row>
    <row r="83" spans="1:7" ht="13.5" thickBot="1" x14ac:dyDescent="0.25">
      <c r="A83" s="340"/>
      <c r="B83" s="325"/>
      <c r="C83" s="326"/>
      <c r="D83" s="6"/>
      <c r="E83" s="6"/>
      <c r="F83" s="192"/>
      <c r="G83" s="6"/>
    </row>
    <row r="84" spans="1:7" x14ac:dyDescent="0.2">
      <c r="A84" s="133" t="s">
        <v>66</v>
      </c>
      <c r="B84" s="323" t="s">
        <v>70</v>
      </c>
      <c r="C84" s="324"/>
      <c r="D84" s="6"/>
      <c r="E84" s="6"/>
      <c r="F84" s="192"/>
      <c r="G84" s="6"/>
    </row>
    <row r="85" spans="1:7" x14ac:dyDescent="0.2">
      <c r="A85" s="131" t="s">
        <v>68</v>
      </c>
      <c r="B85" s="323"/>
      <c r="C85" s="324"/>
      <c r="D85" s="6"/>
      <c r="E85" s="6"/>
      <c r="F85" s="192"/>
      <c r="G85" s="6"/>
    </row>
    <row r="86" spans="1:7" x14ac:dyDescent="0.2">
      <c r="A86" s="132" t="s">
        <v>69</v>
      </c>
      <c r="B86" s="323"/>
      <c r="C86" s="324"/>
      <c r="D86" s="6"/>
      <c r="E86" s="6"/>
      <c r="F86" s="192"/>
      <c r="G86" s="6"/>
    </row>
    <row r="87" spans="1:7" x14ac:dyDescent="0.2">
      <c r="A87" s="336"/>
      <c r="B87" s="323"/>
      <c r="C87" s="324"/>
      <c r="D87" s="6"/>
      <c r="E87" s="6"/>
      <c r="F87" s="192"/>
      <c r="G87" s="6"/>
    </row>
    <row r="88" spans="1:7" ht="13.5" thickBot="1" x14ac:dyDescent="0.25">
      <c r="A88" s="337"/>
      <c r="B88" s="325"/>
      <c r="C88" s="326"/>
      <c r="D88" s="6"/>
      <c r="E88" s="6"/>
      <c r="F88" s="192"/>
      <c r="G88" s="6"/>
    </row>
    <row r="89" spans="1:7" x14ac:dyDescent="0.2">
      <c r="A89" s="133" t="s">
        <v>71</v>
      </c>
      <c r="B89" s="323" t="s">
        <v>70</v>
      </c>
      <c r="C89" s="324"/>
      <c r="D89" s="6"/>
      <c r="E89" s="6"/>
      <c r="F89" s="192"/>
      <c r="G89" s="6"/>
    </row>
    <row r="90" spans="1:7" x14ac:dyDescent="0.2">
      <c r="A90" s="131" t="s">
        <v>68</v>
      </c>
      <c r="B90" s="323"/>
      <c r="C90" s="324"/>
      <c r="D90" s="7"/>
      <c r="E90" s="7"/>
      <c r="F90" s="8"/>
      <c r="G90" s="6"/>
    </row>
    <row r="91" spans="1:7" x14ac:dyDescent="0.2">
      <c r="A91" s="132" t="s">
        <v>72</v>
      </c>
      <c r="B91" s="323"/>
      <c r="C91" s="324"/>
      <c r="D91" s="6"/>
      <c r="E91" s="6"/>
      <c r="F91" s="192"/>
      <c r="G91" s="6"/>
    </row>
    <row r="92" spans="1:7" x14ac:dyDescent="0.2">
      <c r="A92" s="336"/>
      <c r="B92" s="323"/>
      <c r="C92" s="324"/>
      <c r="D92" s="6"/>
      <c r="E92" s="6"/>
      <c r="F92" s="192"/>
      <c r="G92" s="193"/>
    </row>
    <row r="93" spans="1:7" ht="13.5" thickBot="1" x14ac:dyDescent="0.25">
      <c r="A93" s="337"/>
      <c r="B93" s="325"/>
      <c r="C93" s="326"/>
      <c r="D93" s="6"/>
      <c r="E93" s="6"/>
      <c r="F93" s="192"/>
      <c r="G93" s="6"/>
    </row>
    <row r="94" spans="1:7" x14ac:dyDescent="0.2">
      <c r="A94" s="23" t="s">
        <v>73</v>
      </c>
      <c r="B94" s="30"/>
      <c r="C94" s="6"/>
      <c r="D94" s="6"/>
      <c r="E94" s="6"/>
      <c r="F94" s="192"/>
      <c r="G94" s="6"/>
    </row>
    <row r="95" spans="1:7" x14ac:dyDescent="0.2">
      <c r="A95" s="29"/>
      <c r="B95" s="30"/>
      <c r="C95" s="6"/>
      <c r="D95" s="6"/>
      <c r="E95" s="6"/>
      <c r="F95" s="192"/>
      <c r="G95" s="6"/>
    </row>
    <row r="96" spans="1:7" ht="15.75" x14ac:dyDescent="0.2">
      <c r="A96" s="31" t="s">
        <v>74</v>
      </c>
      <c r="B96" s="30"/>
      <c r="C96" s="6"/>
      <c r="D96" s="6"/>
      <c r="E96" s="6"/>
      <c r="F96" s="192"/>
      <c r="G96" s="6"/>
    </row>
    <row r="97" spans="1:7" x14ac:dyDescent="0.2">
      <c r="A97" s="29"/>
      <c r="B97" s="30"/>
      <c r="C97" s="6"/>
      <c r="D97" s="6"/>
      <c r="E97" s="6"/>
      <c r="F97" s="192"/>
      <c r="G97" s="6"/>
    </row>
    <row r="98" spans="1:7" ht="15.75" thickBot="1" x14ac:dyDescent="0.25">
      <c r="A98" s="22" t="s">
        <v>75</v>
      </c>
      <c r="B98" s="30"/>
      <c r="C98" s="6"/>
      <c r="D98" s="6"/>
      <c r="E98" s="6"/>
      <c r="F98" s="192"/>
      <c r="G98" s="6"/>
    </row>
    <row r="99" spans="1:7" x14ac:dyDescent="0.2">
      <c r="A99" s="130" t="s">
        <v>71</v>
      </c>
      <c r="B99" s="321" t="s">
        <v>76</v>
      </c>
      <c r="C99" s="322"/>
      <c r="D99" s="6"/>
      <c r="E99" s="6"/>
      <c r="F99" s="192"/>
      <c r="G99" s="6"/>
    </row>
    <row r="100" spans="1:7" x14ac:dyDescent="0.2">
      <c r="A100" s="131" t="s">
        <v>68</v>
      </c>
      <c r="B100" s="323"/>
      <c r="C100" s="324"/>
      <c r="D100" s="6"/>
      <c r="E100" s="6"/>
      <c r="F100" s="192"/>
      <c r="G100" s="9"/>
    </row>
    <row r="101" spans="1:7" x14ac:dyDescent="0.2">
      <c r="A101" s="132" t="s">
        <v>72</v>
      </c>
      <c r="B101" s="323"/>
      <c r="C101" s="324"/>
      <c r="D101" s="6"/>
      <c r="E101" s="6"/>
      <c r="F101" s="192"/>
      <c r="G101" s="6"/>
    </row>
    <row r="102" spans="1:7" x14ac:dyDescent="0.2">
      <c r="A102" s="336"/>
      <c r="B102" s="323"/>
      <c r="C102" s="324"/>
      <c r="D102" s="6"/>
      <c r="E102" s="6"/>
      <c r="F102" s="192"/>
      <c r="G102" s="6"/>
    </row>
    <row r="103" spans="1:7" ht="13.5" thickBot="1" x14ac:dyDescent="0.25">
      <c r="A103" s="337"/>
      <c r="B103" s="325"/>
      <c r="C103" s="326"/>
      <c r="D103" s="6"/>
      <c r="E103" s="6"/>
      <c r="F103" s="6"/>
      <c r="G103" s="6"/>
    </row>
    <row r="104" spans="1:7" x14ac:dyDescent="0.2">
      <c r="A104" s="120" t="s">
        <v>77</v>
      </c>
      <c r="B104" s="120"/>
      <c r="C104" s="120"/>
      <c r="D104" s="6"/>
      <c r="E104" s="6"/>
      <c r="F104" s="6"/>
      <c r="G104" s="6"/>
    </row>
  </sheetData>
  <sheetProtection formatColumns="0" formatRows="0" autoFilter="0"/>
  <mergeCells count="101">
    <mergeCell ref="B99:C103"/>
    <mergeCell ref="C67:E67"/>
    <mergeCell ref="C68:E68"/>
    <mergeCell ref="C69:E69"/>
    <mergeCell ref="C64:E64"/>
    <mergeCell ref="C65:E65"/>
    <mergeCell ref="C66:E66"/>
    <mergeCell ref="C63:E63"/>
    <mergeCell ref="A73:F73"/>
    <mergeCell ref="A72:E72"/>
    <mergeCell ref="A102:A103"/>
    <mergeCell ref="A77:G77"/>
    <mergeCell ref="B79:C83"/>
    <mergeCell ref="A82:A83"/>
    <mergeCell ref="B84:C88"/>
    <mergeCell ref="A87:A88"/>
    <mergeCell ref="B89:C93"/>
    <mergeCell ref="A92:A93"/>
    <mergeCell ref="C51:E51"/>
    <mergeCell ref="C52:E52"/>
    <mergeCell ref="C53:E53"/>
    <mergeCell ref="C60:E60"/>
    <mergeCell ref="C61:E61"/>
    <mergeCell ref="C54:E54"/>
    <mergeCell ref="C55:E55"/>
    <mergeCell ref="C56:E56"/>
    <mergeCell ref="C62:E62"/>
    <mergeCell ref="C57:E57"/>
    <mergeCell ref="C58:E58"/>
    <mergeCell ref="C59:E59"/>
    <mergeCell ref="A31:B31"/>
    <mergeCell ref="A32:G32"/>
    <mergeCell ref="C35:E35"/>
    <mergeCell ref="F35:G35"/>
    <mergeCell ref="A36:B36"/>
    <mergeCell ref="C36:D36"/>
    <mergeCell ref="D22:F22"/>
    <mergeCell ref="A47:G47"/>
    <mergeCell ref="A48:B48"/>
    <mergeCell ref="C48:E48"/>
    <mergeCell ref="F48:G48"/>
    <mergeCell ref="A37:B37"/>
    <mergeCell ref="C37:D37"/>
    <mergeCell ref="C38:D38"/>
    <mergeCell ref="C44:E44"/>
    <mergeCell ref="F44:G44"/>
    <mergeCell ref="A46:B46"/>
    <mergeCell ref="C46:E46"/>
    <mergeCell ref="F46:G46"/>
    <mergeCell ref="C42:E42"/>
    <mergeCell ref="F42:G42"/>
    <mergeCell ref="C43:E43"/>
    <mergeCell ref="F43:G43"/>
    <mergeCell ref="A8:F8"/>
    <mergeCell ref="F68:G68"/>
    <mergeCell ref="F69:G69"/>
    <mergeCell ref="F67:G67"/>
    <mergeCell ref="F65:G65"/>
    <mergeCell ref="F57:G57"/>
    <mergeCell ref="F55:G55"/>
    <mergeCell ref="F51:G51"/>
    <mergeCell ref="F52:G52"/>
    <mergeCell ref="F53:G53"/>
    <mergeCell ref="F54:G54"/>
    <mergeCell ref="F56:G56"/>
    <mergeCell ref="F58:G58"/>
    <mergeCell ref="F59:G59"/>
    <mergeCell ref="F60:G60"/>
    <mergeCell ref="F61:G61"/>
    <mergeCell ref="F62:G62"/>
    <mergeCell ref="F64:G64"/>
    <mergeCell ref="F66:G66"/>
    <mergeCell ref="B9:F9"/>
    <mergeCell ref="B11:F11"/>
    <mergeCell ref="C12:F12"/>
    <mergeCell ref="B13:F13"/>
    <mergeCell ref="A30:B30"/>
    <mergeCell ref="F50:G50"/>
    <mergeCell ref="C50:E50"/>
    <mergeCell ref="A71:G71"/>
    <mergeCell ref="A76:G76"/>
    <mergeCell ref="B10:F10"/>
    <mergeCell ref="B17:F17"/>
    <mergeCell ref="B14:F14"/>
    <mergeCell ref="A35:B35"/>
    <mergeCell ref="A41:B41"/>
    <mergeCell ref="D23:F23"/>
    <mergeCell ref="F63:G63"/>
    <mergeCell ref="C27:G27"/>
    <mergeCell ref="A29:B29"/>
    <mergeCell ref="C29:E29"/>
    <mergeCell ref="F29:G29"/>
    <mergeCell ref="C30:E30"/>
    <mergeCell ref="F30:G30"/>
    <mergeCell ref="A38:B38"/>
    <mergeCell ref="C41:E41"/>
    <mergeCell ref="F41:G41"/>
    <mergeCell ref="A42:B42"/>
    <mergeCell ref="A14:A19"/>
    <mergeCell ref="C15:F15"/>
    <mergeCell ref="C18:F18"/>
  </mergeCells>
  <conditionalFormatting sqref="F48:G48 F35:G38 F41:G44 F46:G46 F50:F69">
    <cfRule type="expression" dxfId="71" priority="19">
      <formula>$B$12="LAG"</formula>
    </cfRule>
  </conditionalFormatting>
  <conditionalFormatting sqref="C43:E44">
    <cfRule type="expression" dxfId="70" priority="18">
      <formula>$C$42="Nej"</formula>
    </cfRule>
  </conditionalFormatting>
  <conditionalFormatting sqref="D21:F21 D24:F26 D22:D23">
    <cfRule type="expression" dxfId="69" priority="20">
      <formula>$B$12="FLAG"</formula>
    </cfRule>
    <cfRule type="expression" dxfId="68" priority="21">
      <formula>$B$12="LAG"</formula>
    </cfRule>
  </conditionalFormatting>
  <conditionalFormatting sqref="F43:G44">
    <cfRule type="expression" dxfId="67" priority="53">
      <formula>$F$42="Nej"</formula>
    </cfRule>
  </conditionalFormatting>
  <conditionalFormatting sqref="F30">
    <cfRule type="expression" dxfId="66" priority="5">
      <formula>$B$12="LAG"</formula>
    </cfRule>
  </conditionalFormatting>
  <conditionalFormatting sqref="C35:E38 C41:E44 C46:E46 C48:E48 C30:E30 C51:E69 C50">
    <cfRule type="expression" dxfId="65" priority="1">
      <formula>$B$12="FLAG"</formula>
    </cfRule>
  </conditionalFormatting>
  <dataValidations count="2">
    <dataValidation type="date" allowBlank="1" showInputMessage="1" showErrorMessage="1" error="Der kan kun indtastes en dato i perioden 01-01-2014 til 31-12-2020 i dette felt. Formatet skal være dd-mm-åååå." prompt="Dato indtastes med format dd-mm-åååå." sqref="F34">
      <formula1>41640</formula1>
      <formula2>44196</formula2>
    </dataValidation>
    <dataValidation type="list" allowBlank="1" showInputMessage="1" showErrorMessage="1" sqref="C48:G48 C42:G42 C30:G30">
      <formula1>Anvendes_Lead_fond</formula1>
    </dataValidation>
  </dataValidations>
  <pageMargins left="0.7" right="0.7" top="0.75" bottom="0.75" header="0.3" footer="0.3"/>
  <pageSetup paperSize="9" scale="65" fitToHeight="0" orientation="portrait" r:id="rId1"/>
  <rowBreaks count="1" manualBreakCount="1">
    <brk id="49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12</xdr:row>
                    <xdr:rowOff>133350</xdr:rowOff>
                  </from>
                  <to>
                    <xdr:col>3</xdr:col>
                    <xdr:colOff>581025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9525</xdr:rowOff>
                  </from>
                  <to>
                    <xdr:col>4</xdr:col>
                    <xdr:colOff>428625</xdr:colOff>
                    <xdr:row>16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Liste!$C$2:$C$4</xm:f>
          </x14:formula1>
          <xm:sqref>B12</xm:sqref>
        </x14:dataValidation>
        <x14:dataValidation type="list" allowBlank="1" showInputMessage="1" showErrorMessage="1">
          <x14:formula1>
            <xm:f>Liste!$L$2:$L$3</xm:f>
          </x14:formula1>
          <xm:sqref>G72:G73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>
    <pageSetUpPr fitToPage="1"/>
  </sheetPr>
  <dimension ref="A1:T508"/>
  <sheetViews>
    <sheetView tabSelected="1" zoomScaleNormal="100" workbookViewId="0">
      <selection activeCell="W6" sqref="W6"/>
    </sheetView>
  </sheetViews>
  <sheetFormatPr defaultRowHeight="12.75" outlineLevelCol="1" x14ac:dyDescent="0.2"/>
  <cols>
    <col min="1" max="1" width="11.42578125" style="1" customWidth="1"/>
    <col min="2" max="2" width="27.7109375" style="1" customWidth="1"/>
    <col min="3" max="3" width="17.7109375" style="1" customWidth="1"/>
    <col min="4" max="4" width="15.5703125" style="1" customWidth="1"/>
    <col min="5" max="5" width="15.42578125" style="1" customWidth="1"/>
    <col min="6" max="6" width="26" style="1" customWidth="1"/>
    <col min="7" max="7" width="27" style="90" customWidth="1"/>
    <col min="8" max="8" width="26.140625" style="92" hidden="1" customWidth="1" outlineLevel="1"/>
    <col min="9" max="9" width="24.85546875" style="1" hidden="1" customWidth="1" outlineLevel="1"/>
    <col min="10" max="10" width="35.28515625" style="95" hidden="1" customWidth="1" outlineLevel="1"/>
    <col min="11" max="13" width="19.5703125" style="95" hidden="1" customWidth="1" outlineLevel="1"/>
    <col min="14" max="14" width="6" style="95" hidden="1" customWidth="1" outlineLevel="1"/>
    <col min="15" max="15" width="19.5703125" style="10" customWidth="1" collapsed="1"/>
    <col min="16" max="16" width="19.5703125" style="10" customWidth="1"/>
    <col min="17" max="17" width="18.7109375" style="10" customWidth="1"/>
    <col min="18" max="18" width="13.7109375" style="10" hidden="1" customWidth="1" outlineLevel="1"/>
    <col min="19" max="19" width="13" style="10" hidden="1" customWidth="1" outlineLevel="1"/>
    <col min="20" max="20" width="28" style="1" customWidth="1" collapsed="1"/>
    <col min="21" max="16384" width="9.140625" style="1"/>
  </cols>
  <sheetData>
    <row r="1" spans="1:20" x14ac:dyDescent="0.2">
      <c r="A1" s="194"/>
      <c r="B1" s="194"/>
      <c r="C1" s="194"/>
      <c r="D1" s="194"/>
      <c r="E1" s="195"/>
      <c r="F1" s="195"/>
      <c r="G1" s="196"/>
      <c r="H1" s="197"/>
      <c r="I1" s="194"/>
      <c r="J1" s="198"/>
      <c r="K1" s="198"/>
      <c r="L1" s="198"/>
      <c r="M1" s="198"/>
      <c r="N1" s="198"/>
      <c r="O1" s="194"/>
      <c r="P1" s="194"/>
      <c r="Q1" s="194"/>
      <c r="R1" s="194"/>
      <c r="S1" s="194"/>
      <c r="T1" s="194"/>
    </row>
    <row r="2" spans="1:20" x14ac:dyDescent="0.2">
      <c r="A2" s="194"/>
      <c r="B2" s="194"/>
      <c r="C2" s="194"/>
      <c r="D2" s="194"/>
      <c r="E2" s="195"/>
      <c r="F2" s="195"/>
      <c r="G2" s="196"/>
      <c r="H2" s="197"/>
      <c r="I2" s="194"/>
      <c r="J2" s="198"/>
      <c r="K2" s="198"/>
      <c r="L2" s="198"/>
      <c r="M2" s="198"/>
      <c r="N2" s="198"/>
      <c r="O2" s="194"/>
      <c r="P2" s="194"/>
      <c r="Q2" s="194"/>
      <c r="R2" s="194"/>
      <c r="S2" s="194"/>
      <c r="T2" s="194"/>
    </row>
    <row r="3" spans="1:20" x14ac:dyDescent="0.2">
      <c r="A3" s="194"/>
      <c r="B3" s="194"/>
      <c r="C3" s="194"/>
      <c r="D3" s="194"/>
      <c r="E3" s="195"/>
      <c r="F3" s="195"/>
      <c r="G3" s="196"/>
      <c r="H3" s="197"/>
      <c r="I3" s="194"/>
      <c r="J3" s="198"/>
      <c r="K3" s="198"/>
      <c r="L3" s="198"/>
      <c r="M3" s="198"/>
      <c r="N3" s="198"/>
      <c r="O3" s="194"/>
      <c r="P3" s="194"/>
      <c r="Q3" s="194"/>
      <c r="R3" s="194"/>
      <c r="S3" s="194"/>
      <c r="T3" s="194"/>
    </row>
    <row r="4" spans="1:20" ht="17.25" customHeight="1" x14ac:dyDescent="0.2">
      <c r="A4" s="194"/>
      <c r="B4" s="194"/>
      <c r="C4" s="194"/>
      <c r="D4" s="194"/>
      <c r="E4" s="195"/>
      <c r="F4" s="195"/>
      <c r="G4" s="196"/>
      <c r="H4" s="197"/>
      <c r="I4" s="194"/>
      <c r="J4" s="198"/>
      <c r="K4" s="198"/>
      <c r="L4" s="198"/>
      <c r="M4" s="198"/>
      <c r="N4" s="198"/>
      <c r="O4" s="194"/>
      <c r="P4" s="194"/>
      <c r="Q4" s="194"/>
      <c r="R4" s="194"/>
      <c r="S4" s="194"/>
      <c r="T4" s="194"/>
    </row>
    <row r="6" spans="1:20" ht="120.75" thickBot="1" x14ac:dyDescent="0.25">
      <c r="A6" s="143" t="s">
        <v>78</v>
      </c>
      <c r="B6" s="144" t="s">
        <v>79</v>
      </c>
      <c r="C6" s="144" t="s">
        <v>80</v>
      </c>
      <c r="D6" s="144" t="s">
        <v>81</v>
      </c>
      <c r="E6" s="144" t="s">
        <v>82</v>
      </c>
      <c r="F6" s="144" t="s">
        <v>83</v>
      </c>
      <c r="G6" s="145" t="s">
        <v>84</v>
      </c>
      <c r="H6" s="146" t="s">
        <v>85</v>
      </c>
      <c r="I6" s="147" t="s">
        <v>86</v>
      </c>
      <c r="J6" s="148" t="s">
        <v>87</v>
      </c>
      <c r="K6" s="148" t="s">
        <v>88</v>
      </c>
      <c r="L6" s="148" t="s">
        <v>89</v>
      </c>
      <c r="M6" s="148" t="s">
        <v>90</v>
      </c>
      <c r="N6" s="148" t="s">
        <v>91</v>
      </c>
      <c r="O6" s="144" t="s">
        <v>92</v>
      </c>
      <c r="P6" s="144" t="s">
        <v>93</v>
      </c>
      <c r="Q6" s="144" t="s">
        <v>94</v>
      </c>
      <c r="R6" s="149" t="s">
        <v>95</v>
      </c>
      <c r="S6" s="150" t="s">
        <v>96</v>
      </c>
      <c r="T6" s="151" t="s">
        <v>97</v>
      </c>
    </row>
    <row r="7" spans="1:20" x14ac:dyDescent="0.2">
      <c r="A7" s="152"/>
      <c r="B7" s="199"/>
      <c r="C7" s="134"/>
      <c r="D7" s="135"/>
      <c r="E7" s="135"/>
      <c r="F7" s="136"/>
      <c r="G7" s="137"/>
      <c r="H7" s="200"/>
      <c r="I7" s="138"/>
      <c r="J7" s="139"/>
      <c r="K7" s="139"/>
      <c r="L7" s="139"/>
      <c r="M7" s="139"/>
      <c r="N7" s="139"/>
      <c r="O7" s="140"/>
      <c r="P7" s="201">
        <f>IFERROR(ROUND(IF($O7=Liste!$H$4,$C7*'Skema 2'!$F$24,IF($O7=Liste!$H$2,$C7,IF($O7=Liste!$H$3,"-"))),2)," ")</f>
        <v>0</v>
      </c>
      <c r="Q7" s="201">
        <f>IFERROR(ROUND(IF($O7=Liste!$H$4,$C7*'Skema 2'!$F$25,IF($O7=Liste!$H$3,$C7,IF($O7=Liste!$H$2," "))),2)," ")</f>
        <v>0</v>
      </c>
      <c r="R7" s="80" t="str">
        <f>IFERROR(Tabel5[[#This Row],[Beløb LAG
kr.]]/Tabel5[[#This Row],[Beløb pr. udgiftspost
kr.]]*Tabel5[[#This Row],[Godkendte udgifter]]," ")</f>
        <v xml:space="preserve"> </v>
      </c>
      <c r="S7" s="99" t="str">
        <f>IFERROR(Tabel5[[#This Row],[Beløb FLAG
kr.]]/Tabel5[[#This Row],[Beløb pr. udgiftspost
kr.]]*Tabel5[[#This Row],[Godkendte udgifter]]," ")</f>
        <v xml:space="preserve"> </v>
      </c>
      <c r="T7" s="153"/>
    </row>
    <row r="8" spans="1:20" x14ac:dyDescent="0.2">
      <c r="A8" s="154"/>
      <c r="B8" s="202"/>
      <c r="C8" s="17"/>
      <c r="D8" s="61"/>
      <c r="E8" s="61"/>
      <c r="F8" s="87"/>
      <c r="G8" s="109"/>
      <c r="H8" s="203"/>
      <c r="I8" s="107"/>
      <c r="J8" s="93"/>
      <c r="K8" s="93"/>
      <c r="L8" s="93"/>
      <c r="M8" s="93"/>
      <c r="N8" s="93"/>
      <c r="O8" s="11"/>
      <c r="P8" s="204">
        <f>IFERROR(ROUND(IF($O8=Liste!$H$4,$C8*'Skema 2'!$F$24,IF($O8=Liste!$H$2,$C8,IF($O8=Liste!$H$3,"-"))),2)," ")</f>
        <v>0</v>
      </c>
      <c r="Q8" s="204">
        <f>IFERROR(ROUND(IF($O8=Liste!$H$4,$C8*'Skema 2'!$F$25,IF($O8=Liste!$H$3,$C8,IF($O8=Liste!$H$2," "))),2)," ")</f>
        <v>0</v>
      </c>
      <c r="R8" s="80" t="str">
        <f>IFERROR(Tabel5[[#This Row],[Beløb LAG
kr.]]/Tabel5[[#This Row],[Beløb pr. udgiftspost
kr.]]*Tabel5[[#This Row],[Godkendte udgifter]]," ")</f>
        <v xml:space="preserve"> </v>
      </c>
      <c r="S8" s="99" t="str">
        <f>IFERROR(Tabel5[[#This Row],[Beløb FLAG
kr.]]/Tabel5[[#This Row],[Beløb pr. udgiftspost
kr.]]*Tabel5[[#This Row],[Godkendte udgifter]]," ")</f>
        <v xml:space="preserve"> </v>
      </c>
      <c r="T8" s="155"/>
    </row>
    <row r="9" spans="1:20" x14ac:dyDescent="0.2">
      <c r="A9" s="154"/>
      <c r="B9" s="202"/>
      <c r="C9" s="17"/>
      <c r="D9" s="61"/>
      <c r="E9" s="61"/>
      <c r="F9" s="87"/>
      <c r="G9" s="109"/>
      <c r="H9" s="203"/>
      <c r="I9" s="107"/>
      <c r="J9" s="93"/>
      <c r="K9" s="93"/>
      <c r="L9" s="93"/>
      <c r="M9" s="93"/>
      <c r="N9" s="93"/>
      <c r="O9" s="11"/>
      <c r="P9" s="204">
        <f>IFERROR(ROUND(IF($O9=Liste!$H$4,$C9*'Skema 2'!$F$24,IF($O9=Liste!$H$2,$C9,IF($O9=Liste!$H$3,"-"))),2)," ")</f>
        <v>0</v>
      </c>
      <c r="Q9" s="204">
        <f>IFERROR(ROUND(IF($O9=Liste!$H$4,$C9*'Skema 2'!$F$25,IF($O9=Liste!$H$3,$C9,IF($O9=Liste!$H$2," "))),2)," ")</f>
        <v>0</v>
      </c>
      <c r="R9" s="80" t="str">
        <f>IFERROR(Tabel5[[#This Row],[Beløb LAG
kr.]]/Tabel5[[#This Row],[Beløb pr. udgiftspost
kr.]]*Tabel5[[#This Row],[Godkendte udgifter]]," ")</f>
        <v xml:space="preserve"> </v>
      </c>
      <c r="S9" s="99" t="str">
        <f>IFERROR(Tabel5[[#This Row],[Beløb FLAG
kr.]]/Tabel5[[#This Row],[Beløb pr. udgiftspost
kr.]]*Tabel5[[#This Row],[Godkendte udgifter]]," ")</f>
        <v xml:space="preserve"> </v>
      </c>
      <c r="T9" s="155"/>
    </row>
    <row r="10" spans="1:20" x14ac:dyDescent="0.2">
      <c r="A10" s="154"/>
      <c r="B10" s="202"/>
      <c r="C10" s="17"/>
      <c r="D10" s="61"/>
      <c r="E10" s="61"/>
      <c r="F10" s="87"/>
      <c r="G10" s="109"/>
      <c r="H10" s="203"/>
      <c r="I10" s="107"/>
      <c r="J10" s="93"/>
      <c r="K10" s="93"/>
      <c r="L10" s="93"/>
      <c r="M10" s="93"/>
      <c r="N10" s="93"/>
      <c r="O10" s="11"/>
      <c r="P10" s="204">
        <f>IFERROR(ROUND(IF($O10=Liste!$H$4,$C10*'Skema 2'!$F$24,IF($O10=Liste!$H$2,$C10,IF($O10=Liste!$H$3,"-"))),2)," ")</f>
        <v>0</v>
      </c>
      <c r="Q10" s="204">
        <f>IFERROR(ROUND(IF($O10=Liste!$H$4,$C10*'Skema 2'!$F$25,IF($O10=Liste!$H$3,$C10,IF($O10=Liste!$H$2," "))),2)," ")</f>
        <v>0</v>
      </c>
      <c r="R10" s="80" t="str">
        <f>IFERROR(Tabel5[[#This Row],[Beløb LAG
kr.]]/Tabel5[[#This Row],[Beløb pr. udgiftspost
kr.]]*Tabel5[[#This Row],[Godkendte udgifter]]," ")</f>
        <v xml:space="preserve"> </v>
      </c>
      <c r="S10" s="99" t="str">
        <f>IFERROR(Tabel5[[#This Row],[Beløb FLAG
kr.]]/Tabel5[[#This Row],[Beløb pr. udgiftspost
kr.]]*Tabel5[[#This Row],[Godkendte udgifter]]," ")</f>
        <v xml:space="preserve"> </v>
      </c>
      <c r="T10" s="155"/>
    </row>
    <row r="11" spans="1:20" x14ac:dyDescent="0.2">
      <c r="A11" s="154"/>
      <c r="B11" s="202"/>
      <c r="C11" s="17"/>
      <c r="D11" s="61"/>
      <c r="E11" s="61"/>
      <c r="F11" s="87"/>
      <c r="G11" s="109"/>
      <c r="H11" s="203"/>
      <c r="I11" s="107"/>
      <c r="J11" s="93"/>
      <c r="K11" s="93"/>
      <c r="L11" s="93"/>
      <c r="M11" s="93"/>
      <c r="N11" s="93"/>
      <c r="O11" s="11"/>
      <c r="P11" s="204">
        <f>IFERROR(ROUND(IF($O11=Liste!$H$4,$C11*'Skema 2'!$F$24,IF($O11=Liste!$H$2,$C11,IF($O11=Liste!$H$3,"-"))),2)," ")</f>
        <v>0</v>
      </c>
      <c r="Q11" s="204">
        <f>IFERROR(ROUND(IF($O11=Liste!$H$4,$C11*'Skema 2'!$F$25,IF($O11=Liste!$H$3,$C11,IF($O11=Liste!$H$2," "))),2)," ")</f>
        <v>0</v>
      </c>
      <c r="R11" s="80" t="str">
        <f>IFERROR(Tabel5[[#This Row],[Beløb LAG
kr.]]/Tabel5[[#This Row],[Beløb pr. udgiftspost
kr.]]*Tabel5[[#This Row],[Godkendte udgifter]]," ")</f>
        <v xml:space="preserve"> </v>
      </c>
      <c r="S11" s="99" t="str">
        <f>IFERROR(Tabel5[[#This Row],[Beløb FLAG
kr.]]/Tabel5[[#This Row],[Beløb pr. udgiftspost
kr.]]*Tabel5[[#This Row],[Godkendte udgifter]]," ")</f>
        <v xml:space="preserve"> </v>
      </c>
      <c r="T11" s="155"/>
    </row>
    <row r="12" spans="1:20" x14ac:dyDescent="0.2">
      <c r="A12" s="154"/>
      <c r="B12" s="202"/>
      <c r="C12" s="17"/>
      <c r="D12" s="61"/>
      <c r="E12" s="61"/>
      <c r="F12" s="87"/>
      <c r="G12" s="109"/>
      <c r="H12" s="203"/>
      <c r="I12" s="107"/>
      <c r="J12" s="93"/>
      <c r="K12" s="93"/>
      <c r="L12" s="93"/>
      <c r="M12" s="93"/>
      <c r="N12" s="93"/>
      <c r="O12" s="11"/>
      <c r="P12" s="204">
        <f>IFERROR(ROUND(IF($O12=Liste!$H$4,$C12*'Skema 2'!$F$24,IF($O12=Liste!$H$2,$C12,IF($O12=Liste!$H$3,"-"))),2)," ")</f>
        <v>0</v>
      </c>
      <c r="Q12" s="204">
        <f>IFERROR(ROUND(IF($O12=Liste!$H$4,$C12*'Skema 2'!$F$25,IF($O12=Liste!$H$3,$C12,IF($O12=Liste!$H$2," "))),2)," ")</f>
        <v>0</v>
      </c>
      <c r="R12" s="80" t="str">
        <f>IFERROR(Tabel5[[#This Row],[Beløb LAG
kr.]]/Tabel5[[#This Row],[Beløb pr. udgiftspost
kr.]]*Tabel5[[#This Row],[Godkendte udgifter]]," ")</f>
        <v xml:space="preserve"> </v>
      </c>
      <c r="S12" s="99" t="str">
        <f>IFERROR(Tabel5[[#This Row],[Beløb FLAG
kr.]]/Tabel5[[#This Row],[Beløb pr. udgiftspost
kr.]]*Tabel5[[#This Row],[Godkendte udgifter]]," ")</f>
        <v xml:space="preserve"> </v>
      </c>
      <c r="T12" s="155"/>
    </row>
    <row r="13" spans="1:20" x14ac:dyDescent="0.2">
      <c r="A13" s="154"/>
      <c r="B13" s="202"/>
      <c r="C13" s="17"/>
      <c r="D13" s="61"/>
      <c r="E13" s="61"/>
      <c r="F13" s="87"/>
      <c r="G13" s="109"/>
      <c r="H13" s="203"/>
      <c r="I13" s="107">
        <f>Tabel5[[#This Row],[Beløb pr. udgiftspost
kr.]]-Tabel5[[#This Row],[Ikke tilskudsberegtiget]]</f>
        <v>0</v>
      </c>
      <c r="J13" s="93"/>
      <c r="K13" s="93"/>
      <c r="L13" s="93"/>
      <c r="M13" s="93"/>
      <c r="N13" s="93"/>
      <c r="O13" s="11"/>
      <c r="P13" s="204">
        <f>IFERROR(ROUND(IF($O13=Liste!$H$4,$C13*'Skema 2'!$F$24,IF($O13=Liste!$H$2,$C13,IF($O13=Liste!$H$3,"-"))),2)," ")</f>
        <v>0</v>
      </c>
      <c r="Q13" s="204">
        <f>IFERROR(ROUND(IF($O13=Liste!$H$4,$C13*'Skema 2'!$F$25,IF($O13=Liste!$H$3,$C13,IF($O13=Liste!$H$2," "))),2)," ")</f>
        <v>0</v>
      </c>
      <c r="R13" s="80" t="str">
        <f>IFERROR(Tabel5[[#This Row],[Beløb LAG
kr.]]/Tabel5[[#This Row],[Beløb pr. udgiftspost
kr.]]*Tabel5[[#This Row],[Godkendte udgifter]]," ")</f>
        <v xml:space="preserve"> </v>
      </c>
      <c r="S13" s="99" t="str">
        <f>IFERROR(Tabel5[[#This Row],[Beløb FLAG
kr.]]/Tabel5[[#This Row],[Beløb pr. udgiftspost
kr.]]*Tabel5[[#This Row],[Godkendte udgifter]]," ")</f>
        <v xml:space="preserve"> </v>
      </c>
      <c r="T13" s="155"/>
    </row>
    <row r="14" spans="1:20" x14ac:dyDescent="0.2">
      <c r="A14" s="154"/>
      <c r="B14" s="202"/>
      <c r="C14" s="17"/>
      <c r="D14" s="61"/>
      <c r="E14" s="61"/>
      <c r="F14" s="87"/>
      <c r="G14" s="109"/>
      <c r="H14" s="203"/>
      <c r="I14" s="107">
        <f>Tabel5[[#This Row],[Beløb pr. udgiftspost
kr.]]-Tabel5[[#This Row],[Ikke tilskudsberegtiget]]</f>
        <v>0</v>
      </c>
      <c r="J14" s="93"/>
      <c r="K14" s="93"/>
      <c r="L14" s="93"/>
      <c r="M14" s="93"/>
      <c r="N14" s="93"/>
      <c r="O14" s="11"/>
      <c r="P14" s="204">
        <f>IFERROR(ROUND(IF($O14=Liste!$H$4,$C14*'Skema 2'!$F$24,IF($O14=Liste!$H$2,$C14,IF($O14=Liste!$H$3,"-"))),2)," ")</f>
        <v>0</v>
      </c>
      <c r="Q14" s="204">
        <f>IFERROR(ROUND(IF($O14=Liste!$H$4,$C14*'Skema 2'!$F$25,IF($O14=Liste!$H$3,$C14,IF($O14=Liste!$H$2," "))),2)," ")</f>
        <v>0</v>
      </c>
      <c r="R14" s="80" t="str">
        <f>IFERROR(Tabel5[[#This Row],[Beløb LAG
kr.]]/Tabel5[[#This Row],[Beløb pr. udgiftspost
kr.]]*Tabel5[[#This Row],[Godkendte udgifter]]," ")</f>
        <v xml:space="preserve"> </v>
      </c>
      <c r="S14" s="99" t="str">
        <f>IFERROR(Tabel5[[#This Row],[Beløb FLAG
kr.]]/Tabel5[[#This Row],[Beløb pr. udgiftspost
kr.]]*Tabel5[[#This Row],[Godkendte udgifter]]," ")</f>
        <v xml:space="preserve"> </v>
      </c>
      <c r="T14" s="155"/>
    </row>
    <row r="15" spans="1:20" x14ac:dyDescent="0.2">
      <c r="A15" s="154"/>
      <c r="B15" s="202"/>
      <c r="C15" s="17"/>
      <c r="D15" s="61"/>
      <c r="E15" s="61"/>
      <c r="F15" s="87"/>
      <c r="G15" s="109"/>
      <c r="H15" s="203"/>
      <c r="I15" s="107">
        <f>Tabel5[[#This Row],[Beløb pr. udgiftspost
kr.]]-Tabel5[[#This Row],[Ikke tilskudsberegtiget]]</f>
        <v>0</v>
      </c>
      <c r="J15" s="93"/>
      <c r="K15" s="93"/>
      <c r="L15" s="93"/>
      <c r="M15" s="93"/>
      <c r="N15" s="93"/>
      <c r="O15" s="11"/>
      <c r="P15" s="204">
        <f>IFERROR(ROUND(IF($O15=Liste!$H$4,$C15*'Skema 2'!$F$24,IF($O15=Liste!$H$2,$C15,IF($O15=Liste!$H$3,"-"))),2)," ")</f>
        <v>0</v>
      </c>
      <c r="Q15" s="204">
        <f>IFERROR(ROUND(IF($O15=Liste!$H$4,$C15*'Skema 2'!$F$25,IF($O15=Liste!$H$3,$C15,IF($O15=Liste!$H$2," "))),2)," ")</f>
        <v>0</v>
      </c>
      <c r="R15" s="80" t="str">
        <f>IFERROR(Tabel5[[#This Row],[Beløb LAG
kr.]]/Tabel5[[#This Row],[Beløb pr. udgiftspost
kr.]]*Tabel5[[#This Row],[Godkendte udgifter]]," ")</f>
        <v xml:space="preserve"> </v>
      </c>
      <c r="S15" s="99" t="str">
        <f>IFERROR(Tabel5[[#This Row],[Beløb FLAG
kr.]]/Tabel5[[#This Row],[Beløb pr. udgiftspost
kr.]]*Tabel5[[#This Row],[Godkendte udgifter]]," ")</f>
        <v xml:space="preserve"> </v>
      </c>
      <c r="T15" s="155"/>
    </row>
    <row r="16" spans="1:20" x14ac:dyDescent="0.2">
      <c r="A16" s="154"/>
      <c r="B16" s="202"/>
      <c r="C16" s="17"/>
      <c r="D16" s="61"/>
      <c r="E16" s="61"/>
      <c r="F16" s="87"/>
      <c r="G16" s="109"/>
      <c r="H16" s="203"/>
      <c r="I16" s="107">
        <f>Tabel5[[#This Row],[Beløb pr. udgiftspost
kr.]]-Tabel5[[#This Row],[Ikke tilskudsberegtiget]]</f>
        <v>0</v>
      </c>
      <c r="J16" s="93"/>
      <c r="K16" s="93"/>
      <c r="L16" s="93"/>
      <c r="M16" s="93"/>
      <c r="N16" s="93"/>
      <c r="O16" s="11"/>
      <c r="P16" s="204">
        <f>IFERROR(ROUND(IF($O16=Liste!$H$4,$C16*'Skema 2'!$F$24,IF($O16=Liste!$H$2,$C16,IF($O16=Liste!$H$3,"-"))),2)," ")</f>
        <v>0</v>
      </c>
      <c r="Q16" s="204">
        <f>IFERROR(ROUND(IF($O16=Liste!$H$4,$C16*'Skema 2'!$F$25,IF($O16=Liste!$H$3,$C16,IF($O16=Liste!$H$2," "))),2)," ")</f>
        <v>0</v>
      </c>
      <c r="R16" s="80" t="str">
        <f>IFERROR(Tabel5[[#This Row],[Beløb LAG
kr.]]/Tabel5[[#This Row],[Beløb pr. udgiftspost
kr.]]*Tabel5[[#This Row],[Godkendte udgifter]]," ")</f>
        <v xml:space="preserve"> </v>
      </c>
      <c r="S16" s="99" t="str">
        <f>IFERROR(Tabel5[[#This Row],[Beløb FLAG
kr.]]/Tabel5[[#This Row],[Beløb pr. udgiftspost
kr.]]*Tabel5[[#This Row],[Godkendte udgifter]]," ")</f>
        <v xml:space="preserve"> </v>
      </c>
      <c r="T16" s="155"/>
    </row>
    <row r="17" spans="1:20" x14ac:dyDescent="0.2">
      <c r="A17" s="154"/>
      <c r="B17" s="202"/>
      <c r="C17" s="17"/>
      <c r="D17" s="61"/>
      <c r="E17" s="61"/>
      <c r="F17" s="87"/>
      <c r="G17" s="109"/>
      <c r="H17" s="203"/>
      <c r="I17" s="107">
        <f>Tabel5[[#This Row],[Beløb pr. udgiftspost
kr.]]-Tabel5[[#This Row],[Ikke tilskudsberegtiget]]</f>
        <v>0</v>
      </c>
      <c r="J17" s="93"/>
      <c r="K17" s="93"/>
      <c r="L17" s="93"/>
      <c r="M17" s="93"/>
      <c r="N17" s="93"/>
      <c r="O17" s="11"/>
      <c r="P17" s="204">
        <f>IFERROR(ROUND(IF($O17=Liste!$H$4,$C17*'Skema 2'!$F$24,IF($O17=Liste!$H$2,$C17,IF($O17=Liste!$H$3,"-"))),2)," ")</f>
        <v>0</v>
      </c>
      <c r="Q17" s="204">
        <f>IFERROR(ROUND(IF($O17=Liste!$H$4,$C17*'Skema 2'!$F$25,IF($O17=Liste!$H$3,$C17,IF($O17=Liste!$H$2," "))),2)," ")</f>
        <v>0</v>
      </c>
      <c r="R17" s="80" t="str">
        <f>IFERROR(Tabel5[[#This Row],[Beløb LAG
kr.]]/Tabel5[[#This Row],[Beløb pr. udgiftspost
kr.]]*Tabel5[[#This Row],[Godkendte udgifter]]," ")</f>
        <v xml:space="preserve"> </v>
      </c>
      <c r="S17" s="99" t="str">
        <f>IFERROR(Tabel5[[#This Row],[Beløb FLAG
kr.]]/Tabel5[[#This Row],[Beløb pr. udgiftspost
kr.]]*Tabel5[[#This Row],[Godkendte udgifter]]," ")</f>
        <v xml:space="preserve"> </v>
      </c>
      <c r="T17" s="155"/>
    </row>
    <row r="18" spans="1:20" x14ac:dyDescent="0.2">
      <c r="A18" s="154"/>
      <c r="B18" s="202"/>
      <c r="C18" s="17"/>
      <c r="D18" s="61"/>
      <c r="E18" s="61"/>
      <c r="F18" s="87"/>
      <c r="G18" s="109"/>
      <c r="H18" s="203"/>
      <c r="I18" s="107">
        <f>Tabel5[[#This Row],[Beløb pr. udgiftspost
kr.]]-Tabel5[[#This Row],[Ikke tilskudsberegtiget]]</f>
        <v>0</v>
      </c>
      <c r="J18" s="93"/>
      <c r="K18" s="93"/>
      <c r="L18" s="93"/>
      <c r="M18" s="93"/>
      <c r="N18" s="93"/>
      <c r="O18" s="11"/>
      <c r="P18" s="204">
        <f>IFERROR(ROUND(IF($O18=Liste!$H$4,$C18*'Skema 2'!$F$24,IF($O18=Liste!$H$2,$C18,IF($O18=Liste!$H$3,"-"))),2)," ")</f>
        <v>0</v>
      </c>
      <c r="Q18" s="204">
        <f>IFERROR(ROUND(IF($O18=Liste!$H$4,$C18*'Skema 2'!$F$25,IF($O18=Liste!$H$3,$C18,IF($O18=Liste!$H$2," "))),2)," ")</f>
        <v>0</v>
      </c>
      <c r="R18" s="80" t="str">
        <f>IFERROR(Tabel5[[#This Row],[Beløb LAG
kr.]]/Tabel5[[#This Row],[Beløb pr. udgiftspost
kr.]]*Tabel5[[#This Row],[Godkendte udgifter]]," ")</f>
        <v xml:space="preserve"> </v>
      </c>
      <c r="S18" s="99" t="str">
        <f>IFERROR(Tabel5[[#This Row],[Beløb FLAG
kr.]]/Tabel5[[#This Row],[Beløb pr. udgiftspost
kr.]]*Tabel5[[#This Row],[Godkendte udgifter]]," ")</f>
        <v xml:space="preserve"> </v>
      </c>
      <c r="T18" s="155"/>
    </row>
    <row r="19" spans="1:20" x14ac:dyDescent="0.2">
      <c r="A19" s="154"/>
      <c r="B19" s="202"/>
      <c r="C19" s="17"/>
      <c r="D19" s="61"/>
      <c r="E19" s="61"/>
      <c r="F19" s="87"/>
      <c r="G19" s="109"/>
      <c r="H19" s="203"/>
      <c r="I19" s="107">
        <f>Tabel5[[#This Row],[Beløb pr. udgiftspost
kr.]]-Tabel5[[#This Row],[Ikke tilskudsberegtiget]]</f>
        <v>0</v>
      </c>
      <c r="J19" s="93"/>
      <c r="K19" s="93"/>
      <c r="L19" s="93"/>
      <c r="M19" s="93"/>
      <c r="N19" s="93"/>
      <c r="O19" s="11"/>
      <c r="P19" s="204">
        <f>IFERROR(ROUND(IF($O19=Liste!$H$4,$C19*'Skema 2'!$F$24,IF($O19=Liste!$H$2,$C19,IF($O19=Liste!$H$3,"-"))),2)," ")</f>
        <v>0</v>
      </c>
      <c r="Q19" s="204">
        <f>IFERROR(ROUND(IF($O19=Liste!$H$4,$C19*'Skema 2'!$F$25,IF($O19=Liste!$H$3,$C19,IF($O19=Liste!$H$2," "))),2)," ")</f>
        <v>0</v>
      </c>
      <c r="R19" s="80" t="str">
        <f>IFERROR(Tabel5[[#This Row],[Beløb LAG
kr.]]/Tabel5[[#This Row],[Beløb pr. udgiftspost
kr.]]*Tabel5[[#This Row],[Godkendte udgifter]]," ")</f>
        <v xml:space="preserve"> </v>
      </c>
      <c r="S19" s="99" t="str">
        <f>IFERROR(Tabel5[[#This Row],[Beløb FLAG
kr.]]/Tabel5[[#This Row],[Beløb pr. udgiftspost
kr.]]*Tabel5[[#This Row],[Godkendte udgifter]]," ")</f>
        <v xml:space="preserve"> </v>
      </c>
      <c r="T19" s="155"/>
    </row>
    <row r="20" spans="1:20" x14ac:dyDescent="0.2">
      <c r="A20" s="154"/>
      <c r="B20" s="202"/>
      <c r="C20" s="17"/>
      <c r="D20" s="61"/>
      <c r="E20" s="61"/>
      <c r="F20" s="87"/>
      <c r="G20" s="109"/>
      <c r="H20" s="203"/>
      <c r="I20" s="107">
        <f>Tabel5[[#This Row],[Beløb pr. udgiftspost
kr.]]-Tabel5[[#This Row],[Ikke tilskudsberegtiget]]</f>
        <v>0</v>
      </c>
      <c r="J20" s="93"/>
      <c r="K20" s="93"/>
      <c r="L20" s="93"/>
      <c r="M20" s="93"/>
      <c r="N20" s="93"/>
      <c r="O20" s="11"/>
      <c r="P20" s="204">
        <f>IFERROR(ROUND(IF($O20=Liste!$H$4,$C20*'Skema 2'!$F$24,IF($O20=Liste!$H$2,$C20,IF($O20=Liste!$H$3,"-"))),2)," ")</f>
        <v>0</v>
      </c>
      <c r="Q20" s="204">
        <f>IFERROR(ROUND(IF($O20=Liste!$H$4,$C20*'Skema 2'!$F$25,IF($O20=Liste!$H$3,$C20,IF($O20=Liste!$H$2," "))),2)," ")</f>
        <v>0</v>
      </c>
      <c r="R20" s="80" t="str">
        <f>IFERROR(Tabel5[[#This Row],[Beløb LAG
kr.]]/Tabel5[[#This Row],[Beløb pr. udgiftspost
kr.]]*Tabel5[[#This Row],[Godkendte udgifter]]," ")</f>
        <v xml:space="preserve"> </v>
      </c>
      <c r="S20" s="99" t="str">
        <f>IFERROR(Tabel5[[#This Row],[Beløb FLAG
kr.]]/Tabel5[[#This Row],[Beløb pr. udgiftspost
kr.]]*Tabel5[[#This Row],[Godkendte udgifter]]," ")</f>
        <v xml:space="preserve"> </v>
      </c>
      <c r="T20" s="155"/>
    </row>
    <row r="21" spans="1:20" x14ac:dyDescent="0.2">
      <c r="A21" s="154"/>
      <c r="B21" s="202"/>
      <c r="C21" s="17"/>
      <c r="D21" s="61"/>
      <c r="E21" s="61"/>
      <c r="F21" s="87"/>
      <c r="G21" s="109"/>
      <c r="H21" s="203"/>
      <c r="I21" s="107">
        <f>Tabel5[[#This Row],[Beløb pr. udgiftspost
kr.]]-Tabel5[[#This Row],[Ikke tilskudsberegtiget]]</f>
        <v>0</v>
      </c>
      <c r="J21" s="93"/>
      <c r="K21" s="93"/>
      <c r="L21" s="93"/>
      <c r="M21" s="93"/>
      <c r="N21" s="93"/>
      <c r="O21" s="11"/>
      <c r="P21" s="204">
        <f>IFERROR(ROUND(IF($O21=Liste!$H$4,$C21*'Skema 2'!$F$24,IF($O21=Liste!$H$2,$C21,IF($O21=Liste!$H$3,"-"))),2)," ")</f>
        <v>0</v>
      </c>
      <c r="Q21" s="204">
        <f>IFERROR(ROUND(IF($O21=Liste!$H$4,$C21*'Skema 2'!$F$25,IF($O21=Liste!$H$3,$C21,IF($O21=Liste!$H$2," "))),2)," ")</f>
        <v>0</v>
      </c>
      <c r="R21" s="80" t="str">
        <f>IFERROR(Tabel5[[#This Row],[Beløb LAG
kr.]]/Tabel5[[#This Row],[Beløb pr. udgiftspost
kr.]]*Tabel5[[#This Row],[Godkendte udgifter]]," ")</f>
        <v xml:space="preserve"> </v>
      </c>
      <c r="S21" s="99" t="str">
        <f>IFERROR(Tabel5[[#This Row],[Beløb FLAG
kr.]]/Tabel5[[#This Row],[Beløb pr. udgiftspost
kr.]]*Tabel5[[#This Row],[Godkendte udgifter]]," ")</f>
        <v xml:space="preserve"> </v>
      </c>
      <c r="T21" s="155"/>
    </row>
    <row r="22" spans="1:20" x14ac:dyDescent="0.2">
      <c r="A22" s="154"/>
      <c r="B22" s="202"/>
      <c r="C22" s="17"/>
      <c r="D22" s="61"/>
      <c r="E22" s="61"/>
      <c r="F22" s="87"/>
      <c r="G22" s="109"/>
      <c r="H22" s="203"/>
      <c r="I22" s="107">
        <f>Tabel5[[#This Row],[Beløb pr. udgiftspost
kr.]]-Tabel5[[#This Row],[Ikke tilskudsberegtiget]]</f>
        <v>0</v>
      </c>
      <c r="J22" s="93"/>
      <c r="K22" s="93"/>
      <c r="L22" s="93"/>
      <c r="M22" s="93"/>
      <c r="N22" s="93"/>
      <c r="O22" s="11"/>
      <c r="P22" s="204">
        <f>IFERROR(ROUND(IF($O22=Liste!$H$4,$C22*'Skema 2'!$F$24,IF($O22=Liste!$H$2,$C22,IF($O22=Liste!$H$3,"-"))),2)," ")</f>
        <v>0</v>
      </c>
      <c r="Q22" s="204">
        <f>IFERROR(ROUND(IF($O22=Liste!$H$4,$C22*'Skema 2'!$F$25,IF($O22=Liste!$H$3,$C22,IF($O22=Liste!$H$2," "))),2)," ")</f>
        <v>0</v>
      </c>
      <c r="R22" s="80" t="str">
        <f>IFERROR(Tabel5[[#This Row],[Beløb LAG
kr.]]/Tabel5[[#This Row],[Beløb pr. udgiftspost
kr.]]*Tabel5[[#This Row],[Godkendte udgifter]]," ")</f>
        <v xml:space="preserve"> </v>
      </c>
      <c r="S22" s="99" t="str">
        <f>IFERROR(Tabel5[[#This Row],[Beløb FLAG
kr.]]/Tabel5[[#This Row],[Beløb pr. udgiftspost
kr.]]*Tabel5[[#This Row],[Godkendte udgifter]]," ")</f>
        <v xml:space="preserve"> </v>
      </c>
      <c r="T22" s="155"/>
    </row>
    <row r="23" spans="1:20" x14ac:dyDescent="0.2">
      <c r="A23" s="154"/>
      <c r="B23" s="202"/>
      <c r="C23" s="17"/>
      <c r="D23" s="61"/>
      <c r="E23" s="61"/>
      <c r="F23" s="87"/>
      <c r="G23" s="109"/>
      <c r="H23" s="203"/>
      <c r="I23" s="107">
        <f>Tabel5[[#This Row],[Beløb pr. udgiftspost
kr.]]-Tabel5[[#This Row],[Ikke tilskudsberegtiget]]</f>
        <v>0</v>
      </c>
      <c r="J23" s="93"/>
      <c r="K23" s="93"/>
      <c r="L23" s="93"/>
      <c r="M23" s="93"/>
      <c r="N23" s="93"/>
      <c r="O23" s="11"/>
      <c r="P23" s="204">
        <f>IFERROR(ROUND(IF($O23=Liste!$H$4,$C23*'Skema 2'!$F$24,IF($O23=Liste!$H$2,$C23,IF($O23=Liste!$H$3,"-"))),2)," ")</f>
        <v>0</v>
      </c>
      <c r="Q23" s="204">
        <f>IFERROR(ROUND(IF($O23=Liste!$H$4,$C23*'Skema 2'!$F$25,IF($O23=Liste!$H$3,$C23,IF($O23=Liste!$H$2," "))),2)," ")</f>
        <v>0</v>
      </c>
      <c r="R23" s="80" t="str">
        <f>IFERROR(Tabel5[[#This Row],[Beløb LAG
kr.]]/Tabel5[[#This Row],[Beløb pr. udgiftspost
kr.]]*Tabel5[[#This Row],[Godkendte udgifter]]," ")</f>
        <v xml:space="preserve"> </v>
      </c>
      <c r="S23" s="99" t="str">
        <f>IFERROR(Tabel5[[#This Row],[Beløb FLAG
kr.]]/Tabel5[[#This Row],[Beløb pr. udgiftspost
kr.]]*Tabel5[[#This Row],[Godkendte udgifter]]," ")</f>
        <v xml:space="preserve"> </v>
      </c>
      <c r="T23" s="155"/>
    </row>
    <row r="24" spans="1:20" x14ac:dyDescent="0.2">
      <c r="A24" s="154"/>
      <c r="B24" s="202"/>
      <c r="C24" s="17"/>
      <c r="D24" s="61"/>
      <c r="E24" s="61"/>
      <c r="F24" s="87"/>
      <c r="G24" s="109"/>
      <c r="H24" s="203"/>
      <c r="I24" s="107">
        <f>Tabel5[[#This Row],[Beløb pr. udgiftspost
kr.]]-Tabel5[[#This Row],[Ikke tilskudsberegtiget]]</f>
        <v>0</v>
      </c>
      <c r="J24" s="93"/>
      <c r="K24" s="93"/>
      <c r="L24" s="93"/>
      <c r="M24" s="93"/>
      <c r="N24" s="93"/>
      <c r="O24" s="11"/>
      <c r="P24" s="204">
        <f>IFERROR(ROUND(IF($O24=Liste!$H$4,$C24*'Skema 2'!$F$24,IF($O24=Liste!$H$2,$C24,IF($O24=Liste!$H$3,"-"))),2)," ")</f>
        <v>0</v>
      </c>
      <c r="Q24" s="204">
        <f>IFERROR(ROUND(IF($O24=Liste!$H$4,$C24*'Skema 2'!$F$25,IF($O24=Liste!$H$3,$C24,IF($O24=Liste!$H$2," "))),2)," ")</f>
        <v>0</v>
      </c>
      <c r="R24" s="80" t="str">
        <f>IFERROR(Tabel5[[#This Row],[Beløb LAG
kr.]]/Tabel5[[#This Row],[Beløb pr. udgiftspost
kr.]]*Tabel5[[#This Row],[Godkendte udgifter]]," ")</f>
        <v xml:space="preserve"> </v>
      </c>
      <c r="S24" s="99" t="str">
        <f>IFERROR(Tabel5[[#This Row],[Beløb FLAG
kr.]]/Tabel5[[#This Row],[Beløb pr. udgiftspost
kr.]]*Tabel5[[#This Row],[Godkendte udgifter]]," ")</f>
        <v xml:space="preserve"> </v>
      </c>
      <c r="T24" s="155"/>
    </row>
    <row r="25" spans="1:20" x14ac:dyDescent="0.2">
      <c r="A25" s="154"/>
      <c r="B25" s="202"/>
      <c r="C25" s="17"/>
      <c r="D25" s="61"/>
      <c r="E25" s="61"/>
      <c r="F25" s="87"/>
      <c r="G25" s="109"/>
      <c r="H25" s="203"/>
      <c r="I25" s="107">
        <f>Tabel5[[#This Row],[Beløb pr. udgiftspost
kr.]]-Tabel5[[#This Row],[Ikke tilskudsberegtiget]]</f>
        <v>0</v>
      </c>
      <c r="J25" s="93"/>
      <c r="K25" s="93"/>
      <c r="L25" s="93"/>
      <c r="M25" s="93"/>
      <c r="N25" s="93"/>
      <c r="O25" s="11"/>
      <c r="P25" s="204">
        <f>IFERROR(ROUND(IF($O25=Liste!$H$4,$C25*'Skema 2'!$F$24,IF($O25=Liste!$H$2,$C25,IF($O25=Liste!$H$3,"-"))),2)," ")</f>
        <v>0</v>
      </c>
      <c r="Q25" s="204">
        <f>IFERROR(ROUND(IF($O25=Liste!$H$4,$C25*'Skema 2'!$F$25,IF($O25=Liste!$H$3,$C25,IF($O25=Liste!$H$2," "))),2)," ")</f>
        <v>0</v>
      </c>
      <c r="R25" s="80" t="str">
        <f>IFERROR(Tabel5[[#This Row],[Beløb LAG
kr.]]/Tabel5[[#This Row],[Beløb pr. udgiftspost
kr.]]*Tabel5[[#This Row],[Godkendte udgifter]]," ")</f>
        <v xml:space="preserve"> </v>
      </c>
      <c r="S25" s="99" t="str">
        <f>IFERROR(Tabel5[[#This Row],[Beløb FLAG
kr.]]/Tabel5[[#This Row],[Beløb pr. udgiftspost
kr.]]*Tabel5[[#This Row],[Godkendte udgifter]]," ")</f>
        <v xml:space="preserve"> </v>
      </c>
      <c r="T25" s="155"/>
    </row>
    <row r="26" spans="1:20" x14ac:dyDescent="0.2">
      <c r="A26" s="154"/>
      <c r="B26" s="202"/>
      <c r="C26" s="17"/>
      <c r="D26" s="61"/>
      <c r="E26" s="61"/>
      <c r="F26" s="87"/>
      <c r="G26" s="109"/>
      <c r="H26" s="203"/>
      <c r="I26" s="107">
        <f>Tabel5[[#This Row],[Beløb pr. udgiftspost
kr.]]-Tabel5[[#This Row],[Ikke tilskudsberegtiget]]</f>
        <v>0</v>
      </c>
      <c r="J26" s="93"/>
      <c r="K26" s="93"/>
      <c r="L26" s="93"/>
      <c r="M26" s="93"/>
      <c r="N26" s="93"/>
      <c r="O26" s="11"/>
      <c r="P26" s="204">
        <f>IFERROR(ROUND(IF($O26=Liste!$H$4,$C26*'Skema 2'!$F$24,IF($O26=Liste!$H$2,$C26,IF($O26=Liste!$H$3,"-"))),2)," ")</f>
        <v>0</v>
      </c>
      <c r="Q26" s="204">
        <f>IFERROR(ROUND(IF($O26=Liste!$H$4,$C26*'Skema 2'!$F$25,IF($O26=Liste!$H$3,$C26,IF($O26=Liste!$H$2," "))),2)," ")</f>
        <v>0</v>
      </c>
      <c r="R26" s="80" t="str">
        <f>IFERROR(Tabel5[[#This Row],[Beløb LAG
kr.]]/Tabel5[[#This Row],[Beløb pr. udgiftspost
kr.]]*Tabel5[[#This Row],[Godkendte udgifter]]," ")</f>
        <v xml:space="preserve"> </v>
      </c>
      <c r="S26" s="99" t="str">
        <f>IFERROR(Tabel5[[#This Row],[Beløb FLAG
kr.]]/Tabel5[[#This Row],[Beløb pr. udgiftspost
kr.]]*Tabel5[[#This Row],[Godkendte udgifter]]," ")</f>
        <v xml:space="preserve"> </v>
      </c>
      <c r="T26" s="155"/>
    </row>
    <row r="27" spans="1:20" x14ac:dyDescent="0.2">
      <c r="A27" s="154"/>
      <c r="B27" s="202"/>
      <c r="C27" s="17"/>
      <c r="D27" s="61"/>
      <c r="E27" s="61"/>
      <c r="F27" s="87"/>
      <c r="G27" s="109"/>
      <c r="H27" s="203"/>
      <c r="I27" s="107">
        <f>Tabel5[[#This Row],[Beløb pr. udgiftspost
kr.]]-Tabel5[[#This Row],[Ikke tilskudsberegtiget]]</f>
        <v>0</v>
      </c>
      <c r="J27" s="93"/>
      <c r="K27" s="93"/>
      <c r="L27" s="93"/>
      <c r="M27" s="93"/>
      <c r="N27" s="93"/>
      <c r="O27" s="11"/>
      <c r="P27" s="204">
        <f>IFERROR(ROUND(IF($O27=Liste!$H$4,$C27*'Skema 2'!$F$24,IF($O27=Liste!$H$2,$C27,IF($O27=Liste!$H$3,"-"))),2)," ")</f>
        <v>0</v>
      </c>
      <c r="Q27" s="204">
        <f>IFERROR(ROUND(IF($O27=Liste!$H$4,$C27*'Skema 2'!$F$25,IF($O27=Liste!$H$3,$C27,IF($O27=Liste!$H$2," "))),2)," ")</f>
        <v>0</v>
      </c>
      <c r="R27" s="80" t="str">
        <f>IFERROR(Tabel5[[#This Row],[Beløb LAG
kr.]]/Tabel5[[#This Row],[Beløb pr. udgiftspost
kr.]]*Tabel5[[#This Row],[Godkendte udgifter]]," ")</f>
        <v xml:space="preserve"> </v>
      </c>
      <c r="S27" s="99" t="str">
        <f>IFERROR(Tabel5[[#This Row],[Beløb FLAG
kr.]]/Tabel5[[#This Row],[Beløb pr. udgiftspost
kr.]]*Tabel5[[#This Row],[Godkendte udgifter]]," ")</f>
        <v xml:space="preserve"> </v>
      </c>
      <c r="T27" s="155"/>
    </row>
    <row r="28" spans="1:20" x14ac:dyDescent="0.2">
      <c r="A28" s="154"/>
      <c r="B28" s="202"/>
      <c r="C28" s="17"/>
      <c r="D28" s="61"/>
      <c r="E28" s="61"/>
      <c r="F28" s="87"/>
      <c r="G28" s="109"/>
      <c r="H28" s="203"/>
      <c r="I28" s="107">
        <f>Tabel5[[#This Row],[Beløb pr. udgiftspost
kr.]]-Tabel5[[#This Row],[Ikke tilskudsberegtiget]]</f>
        <v>0</v>
      </c>
      <c r="J28" s="93"/>
      <c r="K28" s="93"/>
      <c r="L28" s="93"/>
      <c r="M28" s="93"/>
      <c r="N28" s="93"/>
      <c r="O28" s="11"/>
      <c r="P28" s="204">
        <f>IFERROR(ROUND(IF($O28=Liste!$H$4,$C28*'Skema 2'!$F$24,IF($O28=Liste!$H$2,$C28,IF($O28=Liste!$H$3,"-"))),2)," ")</f>
        <v>0</v>
      </c>
      <c r="Q28" s="204">
        <f>IFERROR(ROUND(IF($O28=Liste!$H$4,$C28*'Skema 2'!$F$25,IF($O28=Liste!$H$3,$C28,IF($O28=Liste!$H$2," "))),2)," ")</f>
        <v>0</v>
      </c>
      <c r="R28" s="80" t="str">
        <f>IFERROR(Tabel5[[#This Row],[Beløb LAG
kr.]]/Tabel5[[#This Row],[Beløb pr. udgiftspost
kr.]]*Tabel5[[#This Row],[Godkendte udgifter]]," ")</f>
        <v xml:space="preserve"> </v>
      </c>
      <c r="S28" s="99" t="str">
        <f>IFERROR(Tabel5[[#This Row],[Beløb FLAG
kr.]]/Tabel5[[#This Row],[Beløb pr. udgiftspost
kr.]]*Tabel5[[#This Row],[Godkendte udgifter]]," ")</f>
        <v xml:space="preserve"> </v>
      </c>
      <c r="T28" s="155"/>
    </row>
    <row r="29" spans="1:20" x14ac:dyDescent="0.2">
      <c r="A29" s="154"/>
      <c r="B29" s="202"/>
      <c r="C29" s="17"/>
      <c r="D29" s="61"/>
      <c r="E29" s="61"/>
      <c r="F29" s="87"/>
      <c r="G29" s="109"/>
      <c r="H29" s="203"/>
      <c r="I29" s="107">
        <f>Tabel5[[#This Row],[Beløb pr. udgiftspost
kr.]]-Tabel5[[#This Row],[Ikke tilskudsberegtiget]]</f>
        <v>0</v>
      </c>
      <c r="J29" s="93"/>
      <c r="K29" s="93"/>
      <c r="L29" s="93"/>
      <c r="M29" s="93"/>
      <c r="N29" s="93"/>
      <c r="O29" s="11"/>
      <c r="P29" s="204">
        <f>IFERROR(ROUND(IF($O29=Liste!$H$4,$C29*'Skema 2'!$F$24,IF($O29=Liste!$H$2,$C29,IF($O29=Liste!$H$3,"-"))),2)," ")</f>
        <v>0</v>
      </c>
      <c r="Q29" s="204">
        <f>IFERROR(ROUND(IF($O29=Liste!$H$4,$C29*'Skema 2'!$F$25,IF($O29=Liste!$H$3,$C29,IF($O29=Liste!$H$2," "))),2)," ")</f>
        <v>0</v>
      </c>
      <c r="R29" s="80" t="str">
        <f>IFERROR(Tabel5[[#This Row],[Beløb LAG
kr.]]/Tabel5[[#This Row],[Beløb pr. udgiftspost
kr.]]*Tabel5[[#This Row],[Godkendte udgifter]]," ")</f>
        <v xml:space="preserve"> </v>
      </c>
      <c r="S29" s="99" t="str">
        <f>IFERROR(Tabel5[[#This Row],[Beløb FLAG
kr.]]/Tabel5[[#This Row],[Beløb pr. udgiftspost
kr.]]*Tabel5[[#This Row],[Godkendte udgifter]]," ")</f>
        <v xml:space="preserve"> </v>
      </c>
      <c r="T29" s="155"/>
    </row>
    <row r="30" spans="1:20" x14ac:dyDescent="0.2">
      <c r="A30" s="154"/>
      <c r="B30" s="202"/>
      <c r="C30" s="17"/>
      <c r="D30" s="61"/>
      <c r="E30" s="61"/>
      <c r="F30" s="87"/>
      <c r="G30" s="109"/>
      <c r="H30" s="203"/>
      <c r="I30" s="107">
        <f>Tabel5[[#This Row],[Beløb pr. udgiftspost
kr.]]-Tabel5[[#This Row],[Ikke tilskudsberegtiget]]</f>
        <v>0</v>
      </c>
      <c r="J30" s="93"/>
      <c r="K30" s="93"/>
      <c r="L30" s="93"/>
      <c r="M30" s="93"/>
      <c r="N30" s="93"/>
      <c r="O30" s="11"/>
      <c r="P30" s="204">
        <f>IFERROR(ROUND(IF($O30=Liste!$H$4,$C30*'Skema 2'!$F$24,IF($O30=Liste!$H$2,$C30,IF($O30=Liste!$H$3,"-"))),2)," ")</f>
        <v>0</v>
      </c>
      <c r="Q30" s="204">
        <f>IFERROR(ROUND(IF($O30=Liste!$H$4,$C30*'Skema 2'!$F$25,IF($O30=Liste!$H$3,$C30,IF($O30=Liste!$H$2," "))),2)," ")</f>
        <v>0</v>
      </c>
      <c r="R30" s="80" t="str">
        <f>IFERROR(Tabel5[[#This Row],[Beløb LAG
kr.]]/Tabel5[[#This Row],[Beløb pr. udgiftspost
kr.]]*Tabel5[[#This Row],[Godkendte udgifter]]," ")</f>
        <v xml:space="preserve"> </v>
      </c>
      <c r="S30" s="99" t="str">
        <f>IFERROR(Tabel5[[#This Row],[Beløb FLAG
kr.]]/Tabel5[[#This Row],[Beløb pr. udgiftspost
kr.]]*Tabel5[[#This Row],[Godkendte udgifter]]," ")</f>
        <v xml:space="preserve"> </v>
      </c>
      <c r="T30" s="155"/>
    </row>
    <row r="31" spans="1:20" x14ac:dyDescent="0.2">
      <c r="A31" s="154"/>
      <c r="B31" s="202"/>
      <c r="C31" s="17"/>
      <c r="D31" s="61"/>
      <c r="E31" s="61"/>
      <c r="F31" s="87"/>
      <c r="G31" s="109"/>
      <c r="H31" s="203"/>
      <c r="I31" s="107">
        <f>Tabel5[[#This Row],[Beløb pr. udgiftspost
kr.]]-Tabel5[[#This Row],[Ikke tilskudsberegtiget]]</f>
        <v>0</v>
      </c>
      <c r="J31" s="93"/>
      <c r="K31" s="93"/>
      <c r="L31" s="93"/>
      <c r="M31" s="93"/>
      <c r="N31" s="93"/>
      <c r="O31" s="11"/>
      <c r="P31" s="204">
        <f>IFERROR(ROUND(IF($O31=Liste!$H$4,$C31*'Skema 2'!$F$24,IF($O31=Liste!$H$2,$C31,IF($O31=Liste!$H$3,"-"))),2)," ")</f>
        <v>0</v>
      </c>
      <c r="Q31" s="204">
        <f>IFERROR(ROUND(IF($O31=Liste!$H$4,$C31*'Skema 2'!$F$25,IF($O31=Liste!$H$3,$C31,IF($O31=Liste!$H$2," "))),2)," ")</f>
        <v>0</v>
      </c>
      <c r="R31" s="80" t="str">
        <f>IFERROR(Tabel5[[#This Row],[Beløb LAG
kr.]]/Tabel5[[#This Row],[Beløb pr. udgiftspost
kr.]]*Tabel5[[#This Row],[Godkendte udgifter]]," ")</f>
        <v xml:space="preserve"> </v>
      </c>
      <c r="S31" s="99" t="str">
        <f>IFERROR(Tabel5[[#This Row],[Beløb FLAG
kr.]]/Tabel5[[#This Row],[Beløb pr. udgiftspost
kr.]]*Tabel5[[#This Row],[Godkendte udgifter]]," ")</f>
        <v xml:space="preserve"> </v>
      </c>
      <c r="T31" s="155"/>
    </row>
    <row r="32" spans="1:20" x14ac:dyDescent="0.2">
      <c r="A32" s="154"/>
      <c r="B32" s="202"/>
      <c r="C32" s="17"/>
      <c r="D32" s="61"/>
      <c r="E32" s="61"/>
      <c r="F32" s="87"/>
      <c r="G32" s="109"/>
      <c r="H32" s="203"/>
      <c r="I32" s="107">
        <f>Tabel5[[#This Row],[Beløb pr. udgiftspost
kr.]]-Tabel5[[#This Row],[Ikke tilskudsberegtiget]]</f>
        <v>0</v>
      </c>
      <c r="J32" s="93"/>
      <c r="K32" s="93"/>
      <c r="L32" s="93"/>
      <c r="M32" s="93"/>
      <c r="N32" s="93"/>
      <c r="O32" s="11"/>
      <c r="P32" s="204">
        <f>IFERROR(ROUND(IF($O32=Liste!$H$4,$C32*'Skema 2'!$F$24,IF($O32=Liste!$H$2,$C32,IF($O32=Liste!$H$3,"-"))),2)," ")</f>
        <v>0</v>
      </c>
      <c r="Q32" s="204">
        <f>IFERROR(ROUND(IF($O32=Liste!$H$4,$C32*'Skema 2'!$F$25,IF($O32=Liste!$H$3,$C32,IF($O32=Liste!$H$2," "))),2)," ")</f>
        <v>0</v>
      </c>
      <c r="R32" s="80" t="str">
        <f>IFERROR(Tabel5[[#This Row],[Beløb LAG
kr.]]/Tabel5[[#This Row],[Beløb pr. udgiftspost
kr.]]*Tabel5[[#This Row],[Godkendte udgifter]]," ")</f>
        <v xml:space="preserve"> </v>
      </c>
      <c r="S32" s="99" t="str">
        <f>IFERROR(Tabel5[[#This Row],[Beløb FLAG
kr.]]/Tabel5[[#This Row],[Beløb pr. udgiftspost
kr.]]*Tabel5[[#This Row],[Godkendte udgifter]]," ")</f>
        <v xml:space="preserve"> </v>
      </c>
      <c r="T32" s="155"/>
    </row>
    <row r="33" spans="1:20" x14ac:dyDescent="0.2">
      <c r="A33" s="154"/>
      <c r="B33" s="202"/>
      <c r="C33" s="17"/>
      <c r="D33" s="61"/>
      <c r="E33" s="61"/>
      <c r="F33" s="87"/>
      <c r="G33" s="109"/>
      <c r="H33" s="203"/>
      <c r="I33" s="107">
        <f>Tabel5[[#This Row],[Beløb pr. udgiftspost
kr.]]-Tabel5[[#This Row],[Ikke tilskudsberegtiget]]</f>
        <v>0</v>
      </c>
      <c r="J33" s="93"/>
      <c r="K33" s="93"/>
      <c r="L33" s="93"/>
      <c r="M33" s="93"/>
      <c r="N33" s="93"/>
      <c r="O33" s="11"/>
      <c r="P33" s="204">
        <f>IFERROR(ROUND(IF($O33=Liste!$H$4,$C33*'Skema 2'!$F$24,IF($O33=Liste!$H$2,$C33,IF($O33=Liste!$H$3,"-"))),2)," ")</f>
        <v>0</v>
      </c>
      <c r="Q33" s="204">
        <f>IFERROR(ROUND(IF($O33=Liste!$H$4,$C33*'Skema 2'!$F$25,IF($O33=Liste!$H$3,$C33,IF($O33=Liste!$H$2," "))),2)," ")</f>
        <v>0</v>
      </c>
      <c r="R33" s="80" t="str">
        <f>IFERROR(Tabel5[[#This Row],[Beløb LAG
kr.]]/Tabel5[[#This Row],[Beløb pr. udgiftspost
kr.]]*Tabel5[[#This Row],[Godkendte udgifter]]," ")</f>
        <v xml:space="preserve"> </v>
      </c>
      <c r="S33" s="99" t="str">
        <f>IFERROR(Tabel5[[#This Row],[Beløb FLAG
kr.]]/Tabel5[[#This Row],[Beløb pr. udgiftspost
kr.]]*Tabel5[[#This Row],[Godkendte udgifter]]," ")</f>
        <v xml:space="preserve"> </v>
      </c>
      <c r="T33" s="155"/>
    </row>
    <row r="34" spans="1:20" x14ac:dyDescent="0.2">
      <c r="A34" s="154"/>
      <c r="B34" s="202"/>
      <c r="C34" s="17"/>
      <c r="D34" s="61"/>
      <c r="E34" s="61"/>
      <c r="F34" s="87"/>
      <c r="G34" s="109"/>
      <c r="H34" s="203"/>
      <c r="I34" s="107">
        <f>Tabel5[[#This Row],[Beløb pr. udgiftspost
kr.]]-Tabel5[[#This Row],[Ikke tilskudsberegtiget]]</f>
        <v>0</v>
      </c>
      <c r="J34" s="93"/>
      <c r="K34" s="93"/>
      <c r="L34" s="93"/>
      <c r="M34" s="93"/>
      <c r="N34" s="93"/>
      <c r="O34" s="11"/>
      <c r="P34" s="204">
        <f>IFERROR(ROUND(IF($O34=Liste!$H$4,$C34*'Skema 2'!$F$24,IF($O34=Liste!$H$2,$C34,IF($O34=Liste!$H$3,"-"))),2)," ")</f>
        <v>0</v>
      </c>
      <c r="Q34" s="204">
        <f>IFERROR(ROUND(IF($O34=Liste!$H$4,$C34*'Skema 2'!$F$25,IF($O34=Liste!$H$3,$C34,IF($O34=Liste!$H$2," "))),2)," ")</f>
        <v>0</v>
      </c>
      <c r="R34" s="80" t="str">
        <f>IFERROR(Tabel5[[#This Row],[Beløb LAG
kr.]]/Tabel5[[#This Row],[Beløb pr. udgiftspost
kr.]]*Tabel5[[#This Row],[Godkendte udgifter]]," ")</f>
        <v xml:space="preserve"> </v>
      </c>
      <c r="S34" s="99" t="str">
        <f>IFERROR(Tabel5[[#This Row],[Beløb FLAG
kr.]]/Tabel5[[#This Row],[Beløb pr. udgiftspost
kr.]]*Tabel5[[#This Row],[Godkendte udgifter]]," ")</f>
        <v xml:space="preserve"> </v>
      </c>
      <c r="T34" s="155"/>
    </row>
    <row r="35" spans="1:20" x14ac:dyDescent="0.2">
      <c r="A35" s="154"/>
      <c r="B35" s="202"/>
      <c r="C35" s="17"/>
      <c r="D35" s="61"/>
      <c r="E35" s="61"/>
      <c r="F35" s="87"/>
      <c r="G35" s="109"/>
      <c r="H35" s="203"/>
      <c r="I35" s="107">
        <f>Tabel5[[#This Row],[Beløb pr. udgiftspost
kr.]]-Tabel5[[#This Row],[Ikke tilskudsberegtiget]]</f>
        <v>0</v>
      </c>
      <c r="J35" s="93"/>
      <c r="K35" s="93"/>
      <c r="L35" s="93"/>
      <c r="M35" s="93"/>
      <c r="N35" s="93"/>
      <c r="O35" s="11"/>
      <c r="P35" s="204">
        <f>IFERROR(ROUND(IF($O35=Liste!$H$4,$C35*'Skema 2'!$F$24,IF($O35=Liste!$H$2,$C35,IF($O35=Liste!$H$3,"-"))),2)," ")</f>
        <v>0</v>
      </c>
      <c r="Q35" s="204">
        <f>IFERROR(ROUND(IF($O35=Liste!$H$4,$C35*'Skema 2'!$F$25,IF($O35=Liste!$H$3,$C35,IF($O35=Liste!$H$2," "))),2)," ")</f>
        <v>0</v>
      </c>
      <c r="R35" s="80" t="str">
        <f>IFERROR(Tabel5[[#This Row],[Beløb LAG
kr.]]/Tabel5[[#This Row],[Beløb pr. udgiftspost
kr.]]*Tabel5[[#This Row],[Godkendte udgifter]]," ")</f>
        <v xml:space="preserve"> </v>
      </c>
      <c r="S35" s="99" t="str">
        <f>IFERROR(Tabel5[[#This Row],[Beløb FLAG
kr.]]/Tabel5[[#This Row],[Beløb pr. udgiftspost
kr.]]*Tabel5[[#This Row],[Godkendte udgifter]]," ")</f>
        <v xml:space="preserve"> </v>
      </c>
      <c r="T35" s="155"/>
    </row>
    <row r="36" spans="1:20" x14ac:dyDescent="0.2">
      <c r="A36" s="154"/>
      <c r="B36" s="202"/>
      <c r="C36" s="17"/>
      <c r="D36" s="61"/>
      <c r="E36" s="61"/>
      <c r="F36" s="87"/>
      <c r="G36" s="109"/>
      <c r="H36" s="203"/>
      <c r="I36" s="107">
        <f>Tabel5[[#This Row],[Beløb pr. udgiftspost
kr.]]-Tabel5[[#This Row],[Ikke tilskudsberegtiget]]</f>
        <v>0</v>
      </c>
      <c r="J36" s="93"/>
      <c r="K36" s="93"/>
      <c r="L36" s="93"/>
      <c r="M36" s="93"/>
      <c r="N36" s="93"/>
      <c r="O36" s="11"/>
      <c r="P36" s="204">
        <f>IFERROR(ROUND(IF($O36=Liste!$H$4,$C36*'Skema 2'!$F$24,IF($O36=Liste!$H$2,$C36,IF($O36=Liste!$H$3,"-"))),2)," ")</f>
        <v>0</v>
      </c>
      <c r="Q36" s="204">
        <f>IFERROR(ROUND(IF($O36=Liste!$H$4,$C36*'Skema 2'!$F$25,IF($O36=Liste!$H$3,$C36,IF($O36=Liste!$H$2," "))),2)," ")</f>
        <v>0</v>
      </c>
      <c r="R36" s="80" t="str">
        <f>IFERROR(Tabel5[[#This Row],[Beløb LAG
kr.]]/Tabel5[[#This Row],[Beløb pr. udgiftspost
kr.]]*Tabel5[[#This Row],[Godkendte udgifter]]," ")</f>
        <v xml:space="preserve"> </v>
      </c>
      <c r="S36" s="99" t="str">
        <f>IFERROR(Tabel5[[#This Row],[Beløb FLAG
kr.]]/Tabel5[[#This Row],[Beløb pr. udgiftspost
kr.]]*Tabel5[[#This Row],[Godkendte udgifter]]," ")</f>
        <v xml:space="preserve"> </v>
      </c>
      <c r="T36" s="155"/>
    </row>
    <row r="37" spans="1:20" x14ac:dyDescent="0.2">
      <c r="A37" s="154"/>
      <c r="B37" s="202"/>
      <c r="C37" s="17"/>
      <c r="D37" s="61"/>
      <c r="E37" s="61"/>
      <c r="F37" s="87"/>
      <c r="G37" s="109"/>
      <c r="H37" s="203"/>
      <c r="I37" s="107">
        <f>Tabel5[[#This Row],[Beløb pr. udgiftspost
kr.]]-Tabel5[[#This Row],[Ikke tilskudsberegtiget]]</f>
        <v>0</v>
      </c>
      <c r="J37" s="93"/>
      <c r="K37" s="93"/>
      <c r="L37" s="93"/>
      <c r="M37" s="93"/>
      <c r="N37" s="93"/>
      <c r="O37" s="11"/>
      <c r="P37" s="204">
        <f>IFERROR(ROUND(IF($O37=Liste!$H$4,$C37*'Skema 2'!$F$24,IF($O37=Liste!$H$2,$C37,IF($O37=Liste!$H$3,"-"))),2)," ")</f>
        <v>0</v>
      </c>
      <c r="Q37" s="204">
        <f>IFERROR(ROUND(IF($O37=Liste!$H$4,$C37*'Skema 2'!$F$25,IF($O37=Liste!$H$3,$C37,IF($O37=Liste!$H$2," "))),2)," ")</f>
        <v>0</v>
      </c>
      <c r="R37" s="80" t="str">
        <f>IFERROR(Tabel5[[#This Row],[Beløb LAG
kr.]]/Tabel5[[#This Row],[Beløb pr. udgiftspost
kr.]]*Tabel5[[#This Row],[Godkendte udgifter]]," ")</f>
        <v xml:space="preserve"> </v>
      </c>
      <c r="S37" s="99" t="str">
        <f>IFERROR(Tabel5[[#This Row],[Beløb FLAG
kr.]]/Tabel5[[#This Row],[Beløb pr. udgiftspost
kr.]]*Tabel5[[#This Row],[Godkendte udgifter]]," ")</f>
        <v xml:space="preserve"> </v>
      </c>
      <c r="T37" s="155"/>
    </row>
    <row r="38" spans="1:20" x14ac:dyDescent="0.2">
      <c r="A38" s="154"/>
      <c r="B38" s="202"/>
      <c r="C38" s="17"/>
      <c r="D38" s="61"/>
      <c r="E38" s="61"/>
      <c r="F38" s="87"/>
      <c r="G38" s="109"/>
      <c r="H38" s="203"/>
      <c r="I38" s="107">
        <f>Tabel5[[#This Row],[Beløb pr. udgiftspost
kr.]]-Tabel5[[#This Row],[Ikke tilskudsberegtiget]]</f>
        <v>0</v>
      </c>
      <c r="J38" s="93"/>
      <c r="K38" s="93"/>
      <c r="L38" s="93"/>
      <c r="M38" s="93"/>
      <c r="N38" s="93"/>
      <c r="O38" s="11"/>
      <c r="P38" s="204">
        <f>IFERROR(ROUND(IF($O38=Liste!$H$4,$C38*'Skema 2'!$F$24,IF($O38=Liste!$H$2,$C38,IF($O38=Liste!$H$3,"-"))),2)," ")</f>
        <v>0</v>
      </c>
      <c r="Q38" s="204">
        <f>IFERROR(ROUND(IF($O38=Liste!$H$4,$C38*'Skema 2'!$F$25,IF($O38=Liste!$H$3,$C38,IF($O38=Liste!$H$2," "))),2)," ")</f>
        <v>0</v>
      </c>
      <c r="R38" s="80" t="str">
        <f>IFERROR(Tabel5[[#This Row],[Beløb LAG
kr.]]/Tabel5[[#This Row],[Beløb pr. udgiftspost
kr.]]*Tabel5[[#This Row],[Godkendte udgifter]]," ")</f>
        <v xml:space="preserve"> </v>
      </c>
      <c r="S38" s="99" t="str">
        <f>IFERROR(Tabel5[[#This Row],[Beløb FLAG
kr.]]/Tabel5[[#This Row],[Beløb pr. udgiftspost
kr.]]*Tabel5[[#This Row],[Godkendte udgifter]]," ")</f>
        <v xml:space="preserve"> </v>
      </c>
      <c r="T38" s="155"/>
    </row>
    <row r="39" spans="1:20" x14ac:dyDescent="0.2">
      <c r="A39" s="154"/>
      <c r="B39" s="202"/>
      <c r="C39" s="17"/>
      <c r="D39" s="61"/>
      <c r="E39" s="61"/>
      <c r="F39" s="87"/>
      <c r="G39" s="109"/>
      <c r="H39" s="203"/>
      <c r="I39" s="107">
        <f>Tabel5[[#This Row],[Beløb pr. udgiftspost
kr.]]-Tabel5[[#This Row],[Ikke tilskudsberegtiget]]</f>
        <v>0</v>
      </c>
      <c r="J39" s="93"/>
      <c r="K39" s="93"/>
      <c r="L39" s="93"/>
      <c r="M39" s="93"/>
      <c r="N39" s="93"/>
      <c r="O39" s="11"/>
      <c r="P39" s="204">
        <f>IFERROR(ROUND(IF($O39=Liste!$H$4,$C39*'Skema 2'!$F$24,IF($O39=Liste!$H$2,$C39,IF($O39=Liste!$H$3,"-"))),2)," ")</f>
        <v>0</v>
      </c>
      <c r="Q39" s="204">
        <f>IFERROR(ROUND(IF($O39=Liste!$H$4,$C39*'Skema 2'!$F$25,IF($O39=Liste!$H$3,$C39,IF($O39=Liste!$H$2," "))),2)," ")</f>
        <v>0</v>
      </c>
      <c r="R39" s="80" t="str">
        <f>IFERROR(Tabel5[[#This Row],[Beløb LAG
kr.]]/Tabel5[[#This Row],[Beløb pr. udgiftspost
kr.]]*Tabel5[[#This Row],[Godkendte udgifter]]," ")</f>
        <v xml:space="preserve"> </v>
      </c>
      <c r="S39" s="99" t="str">
        <f>IFERROR(Tabel5[[#This Row],[Beløb FLAG
kr.]]/Tabel5[[#This Row],[Beløb pr. udgiftspost
kr.]]*Tabel5[[#This Row],[Godkendte udgifter]]," ")</f>
        <v xml:space="preserve"> </v>
      </c>
      <c r="T39" s="155"/>
    </row>
    <row r="40" spans="1:20" x14ac:dyDescent="0.2">
      <c r="A40" s="154"/>
      <c r="B40" s="202"/>
      <c r="C40" s="17"/>
      <c r="D40" s="61"/>
      <c r="E40" s="61"/>
      <c r="F40" s="87"/>
      <c r="G40" s="109"/>
      <c r="H40" s="203"/>
      <c r="I40" s="107">
        <f>Tabel5[[#This Row],[Beløb pr. udgiftspost
kr.]]-Tabel5[[#This Row],[Ikke tilskudsberegtiget]]</f>
        <v>0</v>
      </c>
      <c r="J40" s="93"/>
      <c r="K40" s="93"/>
      <c r="L40" s="93"/>
      <c r="M40" s="93"/>
      <c r="N40" s="93"/>
      <c r="O40" s="11"/>
      <c r="P40" s="204">
        <f>IFERROR(ROUND(IF($O40=Liste!$H$4,$C40*'Skema 2'!$F$24,IF($O40=Liste!$H$2,$C40,IF($O40=Liste!$H$3,"-"))),2)," ")</f>
        <v>0</v>
      </c>
      <c r="Q40" s="204">
        <f>IFERROR(ROUND(IF($O40=Liste!$H$4,$C40*'Skema 2'!$F$25,IF($O40=Liste!$H$3,$C40,IF($O40=Liste!$H$2," "))),2)," ")</f>
        <v>0</v>
      </c>
      <c r="R40" s="80" t="str">
        <f>IFERROR(Tabel5[[#This Row],[Beløb LAG
kr.]]/Tabel5[[#This Row],[Beløb pr. udgiftspost
kr.]]*Tabel5[[#This Row],[Godkendte udgifter]]," ")</f>
        <v xml:space="preserve"> </v>
      </c>
      <c r="S40" s="99" t="str">
        <f>IFERROR(Tabel5[[#This Row],[Beløb FLAG
kr.]]/Tabel5[[#This Row],[Beløb pr. udgiftspost
kr.]]*Tabel5[[#This Row],[Godkendte udgifter]]," ")</f>
        <v xml:space="preserve"> </v>
      </c>
      <c r="T40" s="155"/>
    </row>
    <row r="41" spans="1:20" x14ac:dyDescent="0.2">
      <c r="A41" s="154"/>
      <c r="B41" s="202"/>
      <c r="C41" s="17"/>
      <c r="D41" s="61"/>
      <c r="E41" s="61"/>
      <c r="F41" s="87"/>
      <c r="G41" s="109"/>
      <c r="H41" s="203"/>
      <c r="I41" s="107">
        <f>Tabel5[[#This Row],[Beløb pr. udgiftspost
kr.]]-Tabel5[[#This Row],[Ikke tilskudsberegtiget]]</f>
        <v>0</v>
      </c>
      <c r="J41" s="93"/>
      <c r="K41" s="93"/>
      <c r="L41" s="93"/>
      <c r="M41" s="93"/>
      <c r="N41" s="93"/>
      <c r="O41" s="11"/>
      <c r="P41" s="204">
        <f>IFERROR(ROUND(IF($O41=Liste!$H$4,$C41*'Skema 2'!$F$24,IF($O41=Liste!$H$2,$C41,IF($O41=Liste!$H$3,"-"))),2)," ")</f>
        <v>0</v>
      </c>
      <c r="Q41" s="204">
        <f>IFERROR(ROUND(IF($O41=Liste!$H$4,$C41*'Skema 2'!$F$25,IF($O41=Liste!$H$3,$C41,IF($O41=Liste!$H$2," "))),2)," ")</f>
        <v>0</v>
      </c>
      <c r="R41" s="80" t="str">
        <f>IFERROR(Tabel5[[#This Row],[Beløb LAG
kr.]]/Tabel5[[#This Row],[Beløb pr. udgiftspost
kr.]]*Tabel5[[#This Row],[Godkendte udgifter]]," ")</f>
        <v xml:space="preserve"> </v>
      </c>
      <c r="S41" s="99" t="str">
        <f>IFERROR(Tabel5[[#This Row],[Beløb FLAG
kr.]]/Tabel5[[#This Row],[Beløb pr. udgiftspost
kr.]]*Tabel5[[#This Row],[Godkendte udgifter]]," ")</f>
        <v xml:space="preserve"> </v>
      </c>
      <c r="T41" s="155"/>
    </row>
    <row r="42" spans="1:20" x14ac:dyDescent="0.2">
      <c r="A42" s="154"/>
      <c r="B42" s="202"/>
      <c r="C42" s="17"/>
      <c r="D42" s="61"/>
      <c r="E42" s="61"/>
      <c r="F42" s="87"/>
      <c r="G42" s="109"/>
      <c r="H42" s="203"/>
      <c r="I42" s="107">
        <f>Tabel5[[#This Row],[Beløb pr. udgiftspost
kr.]]-Tabel5[[#This Row],[Ikke tilskudsberegtiget]]</f>
        <v>0</v>
      </c>
      <c r="J42" s="93"/>
      <c r="K42" s="93"/>
      <c r="L42" s="93"/>
      <c r="M42" s="93"/>
      <c r="N42" s="93"/>
      <c r="O42" s="11"/>
      <c r="P42" s="204">
        <f>IFERROR(ROUND(IF($O42=Liste!$H$4,$C42*'Skema 2'!$F$24,IF($O42=Liste!$H$2,$C42,IF($O42=Liste!$H$3,"-"))),2)," ")</f>
        <v>0</v>
      </c>
      <c r="Q42" s="204">
        <f>IFERROR(ROUND(IF($O42=Liste!$H$4,$C42*'Skema 2'!$F$25,IF($O42=Liste!$H$3,$C42,IF($O42=Liste!$H$2," "))),2)," ")</f>
        <v>0</v>
      </c>
      <c r="R42" s="80" t="str">
        <f>IFERROR(Tabel5[[#This Row],[Beløb LAG
kr.]]/Tabel5[[#This Row],[Beløb pr. udgiftspost
kr.]]*Tabel5[[#This Row],[Godkendte udgifter]]," ")</f>
        <v xml:space="preserve"> </v>
      </c>
      <c r="S42" s="99" t="str">
        <f>IFERROR(Tabel5[[#This Row],[Beløb FLAG
kr.]]/Tabel5[[#This Row],[Beløb pr. udgiftspost
kr.]]*Tabel5[[#This Row],[Godkendte udgifter]]," ")</f>
        <v xml:space="preserve"> </v>
      </c>
      <c r="T42" s="155"/>
    </row>
    <row r="43" spans="1:20" x14ac:dyDescent="0.2">
      <c r="A43" s="154"/>
      <c r="B43" s="202"/>
      <c r="C43" s="17"/>
      <c r="D43" s="61"/>
      <c r="E43" s="61"/>
      <c r="F43" s="87"/>
      <c r="G43" s="109"/>
      <c r="H43" s="203"/>
      <c r="I43" s="107">
        <f>Tabel5[[#This Row],[Beløb pr. udgiftspost
kr.]]-Tabel5[[#This Row],[Ikke tilskudsberegtiget]]</f>
        <v>0</v>
      </c>
      <c r="J43" s="93"/>
      <c r="K43" s="93"/>
      <c r="L43" s="93"/>
      <c r="M43" s="93"/>
      <c r="N43" s="93"/>
      <c r="O43" s="11"/>
      <c r="P43" s="204">
        <f>IFERROR(ROUND(IF($O43=Liste!$H$4,$C43*'Skema 2'!$F$24,IF($O43=Liste!$H$2,$C43,IF($O43=Liste!$H$3,"-"))),2)," ")</f>
        <v>0</v>
      </c>
      <c r="Q43" s="204">
        <f>IFERROR(ROUND(IF($O43=Liste!$H$4,$C43*'Skema 2'!$F$25,IF($O43=Liste!$H$3,$C43,IF($O43=Liste!$H$2," "))),2)," ")</f>
        <v>0</v>
      </c>
      <c r="R43" s="80" t="str">
        <f>IFERROR(Tabel5[[#This Row],[Beløb LAG
kr.]]/Tabel5[[#This Row],[Beløb pr. udgiftspost
kr.]]*Tabel5[[#This Row],[Godkendte udgifter]]," ")</f>
        <v xml:space="preserve"> </v>
      </c>
      <c r="S43" s="99" t="str">
        <f>IFERROR(Tabel5[[#This Row],[Beløb FLAG
kr.]]/Tabel5[[#This Row],[Beløb pr. udgiftspost
kr.]]*Tabel5[[#This Row],[Godkendte udgifter]]," ")</f>
        <v xml:space="preserve"> </v>
      </c>
      <c r="T43" s="155"/>
    </row>
    <row r="44" spans="1:20" x14ac:dyDescent="0.2">
      <c r="A44" s="154"/>
      <c r="B44" s="202"/>
      <c r="C44" s="17"/>
      <c r="D44" s="61"/>
      <c r="E44" s="61"/>
      <c r="F44" s="87"/>
      <c r="G44" s="109"/>
      <c r="H44" s="203"/>
      <c r="I44" s="107">
        <f>Tabel5[[#This Row],[Beløb pr. udgiftspost
kr.]]-Tabel5[[#This Row],[Ikke tilskudsberegtiget]]</f>
        <v>0</v>
      </c>
      <c r="J44" s="93"/>
      <c r="K44" s="93"/>
      <c r="L44" s="93"/>
      <c r="M44" s="93"/>
      <c r="N44" s="93"/>
      <c r="O44" s="11"/>
      <c r="P44" s="204">
        <f>IFERROR(ROUND(IF($O44=Liste!$H$4,$C44*'Skema 2'!$F$24,IF($O44=Liste!$H$2,$C44,IF($O44=Liste!$H$3,"-"))),2)," ")</f>
        <v>0</v>
      </c>
      <c r="Q44" s="204">
        <f>IFERROR(ROUND(IF($O44=Liste!$H$4,$C44*'Skema 2'!$F$25,IF($O44=Liste!$H$3,$C44,IF($O44=Liste!$H$2," "))),2)," ")</f>
        <v>0</v>
      </c>
      <c r="R44" s="80" t="str">
        <f>IFERROR(Tabel5[[#This Row],[Beløb LAG
kr.]]/Tabel5[[#This Row],[Beløb pr. udgiftspost
kr.]]*Tabel5[[#This Row],[Godkendte udgifter]]," ")</f>
        <v xml:space="preserve"> </v>
      </c>
      <c r="S44" s="99" t="str">
        <f>IFERROR(Tabel5[[#This Row],[Beløb FLAG
kr.]]/Tabel5[[#This Row],[Beløb pr. udgiftspost
kr.]]*Tabel5[[#This Row],[Godkendte udgifter]]," ")</f>
        <v xml:space="preserve"> </v>
      </c>
      <c r="T44" s="155"/>
    </row>
    <row r="45" spans="1:20" x14ac:dyDescent="0.2">
      <c r="A45" s="154"/>
      <c r="B45" s="202"/>
      <c r="C45" s="17"/>
      <c r="D45" s="61"/>
      <c r="E45" s="61"/>
      <c r="F45" s="87"/>
      <c r="G45" s="109"/>
      <c r="H45" s="203"/>
      <c r="I45" s="107">
        <f>Tabel5[[#This Row],[Beløb pr. udgiftspost
kr.]]-Tabel5[[#This Row],[Ikke tilskudsberegtiget]]</f>
        <v>0</v>
      </c>
      <c r="J45" s="93"/>
      <c r="K45" s="93"/>
      <c r="L45" s="93"/>
      <c r="M45" s="93"/>
      <c r="N45" s="93"/>
      <c r="O45" s="11"/>
      <c r="P45" s="204">
        <f>IFERROR(ROUND(IF($O45=Liste!$H$4,$C45*'Skema 2'!$F$24,IF($O45=Liste!$H$2,$C45,IF($O45=Liste!$H$3,"-"))),2)," ")</f>
        <v>0</v>
      </c>
      <c r="Q45" s="204">
        <f>IFERROR(ROUND(IF($O45=Liste!$H$4,$C45*'Skema 2'!$F$25,IF($O45=Liste!$H$3,$C45,IF($O45=Liste!$H$2," "))),2)," ")</f>
        <v>0</v>
      </c>
      <c r="R45" s="80" t="str">
        <f>IFERROR(Tabel5[[#This Row],[Beløb LAG
kr.]]/Tabel5[[#This Row],[Beløb pr. udgiftspost
kr.]]*Tabel5[[#This Row],[Godkendte udgifter]]," ")</f>
        <v xml:space="preserve"> </v>
      </c>
      <c r="S45" s="99" t="str">
        <f>IFERROR(Tabel5[[#This Row],[Beløb FLAG
kr.]]/Tabel5[[#This Row],[Beløb pr. udgiftspost
kr.]]*Tabel5[[#This Row],[Godkendte udgifter]]," ")</f>
        <v xml:space="preserve"> </v>
      </c>
      <c r="T45" s="155"/>
    </row>
    <row r="46" spans="1:20" x14ac:dyDescent="0.2">
      <c r="A46" s="154"/>
      <c r="B46" s="202"/>
      <c r="C46" s="17"/>
      <c r="D46" s="61"/>
      <c r="E46" s="61"/>
      <c r="F46" s="87"/>
      <c r="G46" s="109"/>
      <c r="H46" s="203"/>
      <c r="I46" s="107">
        <f>Tabel5[[#This Row],[Beløb pr. udgiftspost
kr.]]-Tabel5[[#This Row],[Ikke tilskudsberegtiget]]</f>
        <v>0</v>
      </c>
      <c r="J46" s="93"/>
      <c r="K46" s="93"/>
      <c r="L46" s="93"/>
      <c r="M46" s="93"/>
      <c r="N46" s="93"/>
      <c r="O46" s="11"/>
      <c r="P46" s="204">
        <f>IFERROR(ROUND(IF($O46=Liste!$H$4,$C46*'Skema 2'!$F$24,IF($O46=Liste!$H$2,$C46,IF($O46=Liste!$H$3,"-"))),2)," ")</f>
        <v>0</v>
      </c>
      <c r="Q46" s="204">
        <f>IFERROR(ROUND(IF($O46=Liste!$H$4,$C46*'Skema 2'!$F$25,IF($O46=Liste!$H$3,$C46,IF($O46=Liste!$H$2," "))),2)," ")</f>
        <v>0</v>
      </c>
      <c r="R46" s="80" t="str">
        <f>IFERROR(Tabel5[[#This Row],[Beløb LAG
kr.]]/Tabel5[[#This Row],[Beløb pr. udgiftspost
kr.]]*Tabel5[[#This Row],[Godkendte udgifter]]," ")</f>
        <v xml:space="preserve"> </v>
      </c>
      <c r="S46" s="99" t="str">
        <f>IFERROR(Tabel5[[#This Row],[Beløb FLAG
kr.]]/Tabel5[[#This Row],[Beløb pr. udgiftspost
kr.]]*Tabel5[[#This Row],[Godkendte udgifter]]," ")</f>
        <v xml:space="preserve"> </v>
      </c>
      <c r="T46" s="155"/>
    </row>
    <row r="47" spans="1:20" x14ac:dyDescent="0.2">
      <c r="A47" s="154"/>
      <c r="B47" s="202"/>
      <c r="C47" s="17"/>
      <c r="D47" s="61"/>
      <c r="E47" s="61"/>
      <c r="F47" s="87"/>
      <c r="G47" s="109"/>
      <c r="H47" s="203"/>
      <c r="I47" s="107">
        <f>Tabel5[[#This Row],[Beløb pr. udgiftspost
kr.]]-Tabel5[[#This Row],[Ikke tilskudsberegtiget]]</f>
        <v>0</v>
      </c>
      <c r="J47" s="93"/>
      <c r="K47" s="93"/>
      <c r="L47" s="93"/>
      <c r="M47" s="93"/>
      <c r="N47" s="93"/>
      <c r="O47" s="11"/>
      <c r="P47" s="204">
        <f>IFERROR(ROUND(IF($O47=Liste!$H$4,$C47*'Skema 2'!$F$24,IF($O47=Liste!$H$2,$C47,IF($O47=Liste!$H$3,"-"))),2)," ")</f>
        <v>0</v>
      </c>
      <c r="Q47" s="204">
        <f>IFERROR(ROUND(IF($O47=Liste!$H$4,$C47*'Skema 2'!$F$25,IF($O47=Liste!$H$3,$C47,IF($O47=Liste!$H$2," "))),2)," ")</f>
        <v>0</v>
      </c>
      <c r="R47" s="80" t="str">
        <f>IFERROR(Tabel5[[#This Row],[Beløb LAG
kr.]]/Tabel5[[#This Row],[Beløb pr. udgiftspost
kr.]]*Tabel5[[#This Row],[Godkendte udgifter]]," ")</f>
        <v xml:space="preserve"> </v>
      </c>
      <c r="S47" s="99" t="str">
        <f>IFERROR(Tabel5[[#This Row],[Beløb FLAG
kr.]]/Tabel5[[#This Row],[Beløb pr. udgiftspost
kr.]]*Tabel5[[#This Row],[Godkendte udgifter]]," ")</f>
        <v xml:space="preserve"> </v>
      </c>
      <c r="T47" s="155"/>
    </row>
    <row r="48" spans="1:20" x14ac:dyDescent="0.2">
      <c r="A48" s="154"/>
      <c r="B48" s="202"/>
      <c r="C48" s="17"/>
      <c r="D48" s="61"/>
      <c r="E48" s="61"/>
      <c r="F48" s="87"/>
      <c r="G48" s="109"/>
      <c r="H48" s="203"/>
      <c r="I48" s="107">
        <f>Tabel5[[#This Row],[Beløb pr. udgiftspost
kr.]]-Tabel5[[#This Row],[Ikke tilskudsberegtiget]]</f>
        <v>0</v>
      </c>
      <c r="J48" s="93"/>
      <c r="K48" s="93"/>
      <c r="L48" s="93"/>
      <c r="M48" s="93"/>
      <c r="N48" s="93"/>
      <c r="O48" s="11"/>
      <c r="P48" s="204">
        <f>IFERROR(ROUND(IF($O48=Liste!$H$4,$C48*'Skema 2'!$F$24,IF($O48=Liste!$H$2,$C48,IF($O48=Liste!$H$3,"-"))),2)," ")</f>
        <v>0</v>
      </c>
      <c r="Q48" s="204">
        <f>IFERROR(ROUND(IF($O48=Liste!$H$4,$C48*'Skema 2'!$F$25,IF($O48=Liste!$H$3,$C48,IF($O48=Liste!$H$2," "))),2)," ")</f>
        <v>0</v>
      </c>
      <c r="R48" s="80" t="str">
        <f>IFERROR(Tabel5[[#This Row],[Beløb LAG
kr.]]/Tabel5[[#This Row],[Beløb pr. udgiftspost
kr.]]*Tabel5[[#This Row],[Godkendte udgifter]]," ")</f>
        <v xml:space="preserve"> </v>
      </c>
      <c r="S48" s="99" t="str">
        <f>IFERROR(Tabel5[[#This Row],[Beløb FLAG
kr.]]/Tabel5[[#This Row],[Beløb pr. udgiftspost
kr.]]*Tabel5[[#This Row],[Godkendte udgifter]]," ")</f>
        <v xml:space="preserve"> </v>
      </c>
      <c r="T48" s="155"/>
    </row>
    <row r="49" spans="1:20" x14ac:dyDescent="0.2">
      <c r="A49" s="154"/>
      <c r="B49" s="202"/>
      <c r="C49" s="17"/>
      <c r="D49" s="61"/>
      <c r="E49" s="61"/>
      <c r="F49" s="87"/>
      <c r="G49" s="109"/>
      <c r="H49" s="203"/>
      <c r="I49" s="107">
        <f>Tabel5[[#This Row],[Beløb pr. udgiftspost
kr.]]-Tabel5[[#This Row],[Ikke tilskudsberegtiget]]</f>
        <v>0</v>
      </c>
      <c r="J49" s="93"/>
      <c r="K49" s="93"/>
      <c r="L49" s="93"/>
      <c r="M49" s="93"/>
      <c r="N49" s="93"/>
      <c r="O49" s="11"/>
      <c r="P49" s="204">
        <f>IFERROR(ROUND(IF($O49=Liste!$H$4,$C49*'Skema 2'!$F$24,IF($O49=Liste!$H$2,$C49,IF($O49=Liste!$H$3,"-"))),2)," ")</f>
        <v>0</v>
      </c>
      <c r="Q49" s="204">
        <f>IFERROR(ROUND(IF($O49=Liste!$H$4,$C49*'Skema 2'!$F$25,IF($O49=Liste!$H$3,$C49,IF($O49=Liste!$H$2," "))),2)," ")</f>
        <v>0</v>
      </c>
      <c r="R49" s="80" t="str">
        <f>IFERROR(Tabel5[[#This Row],[Beløb LAG
kr.]]/Tabel5[[#This Row],[Beløb pr. udgiftspost
kr.]]*Tabel5[[#This Row],[Godkendte udgifter]]," ")</f>
        <v xml:space="preserve"> </v>
      </c>
      <c r="S49" s="99" t="str">
        <f>IFERROR(Tabel5[[#This Row],[Beløb FLAG
kr.]]/Tabel5[[#This Row],[Beløb pr. udgiftspost
kr.]]*Tabel5[[#This Row],[Godkendte udgifter]]," ")</f>
        <v xml:space="preserve"> </v>
      </c>
      <c r="T49" s="155"/>
    </row>
    <row r="50" spans="1:20" x14ac:dyDescent="0.2">
      <c r="A50" s="154"/>
      <c r="B50" s="202"/>
      <c r="C50" s="17"/>
      <c r="D50" s="61"/>
      <c r="E50" s="61"/>
      <c r="F50" s="87"/>
      <c r="G50" s="109"/>
      <c r="H50" s="203"/>
      <c r="I50" s="107">
        <f>Tabel5[[#This Row],[Beløb pr. udgiftspost
kr.]]-Tabel5[[#This Row],[Ikke tilskudsberegtiget]]</f>
        <v>0</v>
      </c>
      <c r="J50" s="93"/>
      <c r="K50" s="93"/>
      <c r="L50" s="93"/>
      <c r="M50" s="93"/>
      <c r="N50" s="93"/>
      <c r="O50" s="11"/>
      <c r="P50" s="204">
        <f>IFERROR(ROUND(IF($O50=Liste!$H$4,$C50*'Skema 2'!$F$24,IF($O50=Liste!$H$2,$C50,IF($O50=Liste!$H$3,"-"))),2)," ")</f>
        <v>0</v>
      </c>
      <c r="Q50" s="204">
        <f>IFERROR(ROUND(IF($O50=Liste!$H$4,$C50*'Skema 2'!$F$25,IF($O50=Liste!$H$3,$C50,IF($O50=Liste!$H$2," "))),2)," ")</f>
        <v>0</v>
      </c>
      <c r="R50" s="80" t="str">
        <f>IFERROR(Tabel5[[#This Row],[Beløb LAG
kr.]]/Tabel5[[#This Row],[Beløb pr. udgiftspost
kr.]]*Tabel5[[#This Row],[Godkendte udgifter]]," ")</f>
        <v xml:space="preserve"> </v>
      </c>
      <c r="S50" s="99" t="str">
        <f>IFERROR(Tabel5[[#This Row],[Beløb FLAG
kr.]]/Tabel5[[#This Row],[Beløb pr. udgiftspost
kr.]]*Tabel5[[#This Row],[Godkendte udgifter]]," ")</f>
        <v xml:space="preserve"> </v>
      </c>
      <c r="T50" s="155"/>
    </row>
    <row r="51" spans="1:20" x14ac:dyDescent="0.2">
      <c r="A51" s="154"/>
      <c r="B51" s="202"/>
      <c r="C51" s="17"/>
      <c r="D51" s="61"/>
      <c r="E51" s="61"/>
      <c r="F51" s="87"/>
      <c r="G51" s="109"/>
      <c r="H51" s="203"/>
      <c r="I51" s="107">
        <f>Tabel5[[#This Row],[Beløb pr. udgiftspost
kr.]]-Tabel5[[#This Row],[Ikke tilskudsberegtiget]]</f>
        <v>0</v>
      </c>
      <c r="J51" s="93"/>
      <c r="K51" s="93"/>
      <c r="L51" s="93"/>
      <c r="M51" s="93"/>
      <c r="N51" s="93"/>
      <c r="O51" s="11"/>
      <c r="P51" s="204">
        <f>IFERROR(ROUND(IF($O51=Liste!$H$4,$C51*'Skema 2'!$F$24,IF($O51=Liste!$H$2,$C51,IF($O51=Liste!$H$3,"-"))),2)," ")</f>
        <v>0</v>
      </c>
      <c r="Q51" s="204">
        <f>IFERROR(ROUND(IF($O51=Liste!$H$4,$C51*'Skema 2'!$F$25,IF($O51=Liste!$H$3,$C51,IF($O51=Liste!$H$2," "))),2)," ")</f>
        <v>0</v>
      </c>
      <c r="R51" s="80" t="str">
        <f>IFERROR(Tabel5[[#This Row],[Beløb LAG
kr.]]/Tabel5[[#This Row],[Beløb pr. udgiftspost
kr.]]*Tabel5[[#This Row],[Godkendte udgifter]]," ")</f>
        <v xml:space="preserve"> </v>
      </c>
      <c r="S51" s="99" t="str">
        <f>IFERROR(Tabel5[[#This Row],[Beløb FLAG
kr.]]/Tabel5[[#This Row],[Beløb pr. udgiftspost
kr.]]*Tabel5[[#This Row],[Godkendte udgifter]]," ")</f>
        <v xml:space="preserve"> </v>
      </c>
      <c r="T51" s="155"/>
    </row>
    <row r="52" spans="1:20" x14ac:dyDescent="0.2">
      <c r="A52" s="154"/>
      <c r="B52" s="202"/>
      <c r="C52" s="17"/>
      <c r="D52" s="61"/>
      <c r="E52" s="61"/>
      <c r="F52" s="87"/>
      <c r="G52" s="109"/>
      <c r="H52" s="203"/>
      <c r="I52" s="107">
        <f>Tabel5[[#This Row],[Beløb pr. udgiftspost
kr.]]-Tabel5[[#This Row],[Ikke tilskudsberegtiget]]</f>
        <v>0</v>
      </c>
      <c r="J52" s="93"/>
      <c r="K52" s="93"/>
      <c r="L52" s="93"/>
      <c r="M52" s="93"/>
      <c r="N52" s="93"/>
      <c r="O52" s="11"/>
      <c r="P52" s="204">
        <f>IFERROR(ROUND(IF($O52=Liste!$H$4,$C52*'Skema 2'!$F$24,IF($O52=Liste!$H$2,$C52,IF($O52=Liste!$H$3,"-"))),2)," ")</f>
        <v>0</v>
      </c>
      <c r="Q52" s="204">
        <f>IFERROR(ROUND(IF($O52=Liste!$H$4,$C52*'Skema 2'!$F$25,IF($O52=Liste!$H$3,$C52,IF($O52=Liste!$H$2," "))),2)," ")</f>
        <v>0</v>
      </c>
      <c r="R52" s="80" t="str">
        <f>IFERROR(Tabel5[[#This Row],[Beløb LAG
kr.]]/Tabel5[[#This Row],[Beløb pr. udgiftspost
kr.]]*Tabel5[[#This Row],[Godkendte udgifter]]," ")</f>
        <v xml:space="preserve"> </v>
      </c>
      <c r="S52" s="99" t="str">
        <f>IFERROR(Tabel5[[#This Row],[Beløb FLAG
kr.]]/Tabel5[[#This Row],[Beløb pr. udgiftspost
kr.]]*Tabel5[[#This Row],[Godkendte udgifter]]," ")</f>
        <v xml:space="preserve"> </v>
      </c>
      <c r="T52" s="155"/>
    </row>
    <row r="53" spans="1:20" x14ac:dyDescent="0.2">
      <c r="A53" s="154"/>
      <c r="B53" s="202"/>
      <c r="C53" s="17"/>
      <c r="D53" s="61"/>
      <c r="E53" s="61"/>
      <c r="F53" s="87"/>
      <c r="G53" s="109"/>
      <c r="H53" s="203"/>
      <c r="I53" s="107">
        <f>Tabel5[[#This Row],[Beløb pr. udgiftspost
kr.]]-Tabel5[[#This Row],[Ikke tilskudsberegtiget]]</f>
        <v>0</v>
      </c>
      <c r="J53" s="93"/>
      <c r="K53" s="93"/>
      <c r="L53" s="93"/>
      <c r="M53" s="93"/>
      <c r="N53" s="93"/>
      <c r="O53" s="11"/>
      <c r="P53" s="204">
        <f>IFERROR(ROUND(IF($O53=Liste!$H$4,$C53*'Skema 2'!$F$24,IF($O53=Liste!$H$2,$C53,IF($O53=Liste!$H$3,"-"))),2)," ")</f>
        <v>0</v>
      </c>
      <c r="Q53" s="204">
        <f>IFERROR(ROUND(IF($O53=Liste!$H$4,$C53*'Skema 2'!$F$25,IF($O53=Liste!$H$3,$C53,IF($O53=Liste!$H$2," "))),2)," ")</f>
        <v>0</v>
      </c>
      <c r="R53" s="80" t="str">
        <f>IFERROR(Tabel5[[#This Row],[Beløb LAG
kr.]]/Tabel5[[#This Row],[Beløb pr. udgiftspost
kr.]]*Tabel5[[#This Row],[Godkendte udgifter]]," ")</f>
        <v xml:space="preserve"> </v>
      </c>
      <c r="S53" s="99" t="str">
        <f>IFERROR(Tabel5[[#This Row],[Beløb FLAG
kr.]]/Tabel5[[#This Row],[Beløb pr. udgiftspost
kr.]]*Tabel5[[#This Row],[Godkendte udgifter]]," ")</f>
        <v xml:space="preserve"> </v>
      </c>
      <c r="T53" s="155"/>
    </row>
    <row r="54" spans="1:20" x14ac:dyDescent="0.2">
      <c r="A54" s="154"/>
      <c r="B54" s="202"/>
      <c r="C54" s="17"/>
      <c r="D54" s="61"/>
      <c r="E54" s="61"/>
      <c r="F54" s="87"/>
      <c r="G54" s="109"/>
      <c r="H54" s="203"/>
      <c r="I54" s="107">
        <f>Tabel5[[#This Row],[Beløb pr. udgiftspost
kr.]]-Tabel5[[#This Row],[Ikke tilskudsberegtiget]]</f>
        <v>0</v>
      </c>
      <c r="J54" s="93"/>
      <c r="K54" s="93"/>
      <c r="L54" s="93"/>
      <c r="M54" s="93"/>
      <c r="N54" s="93"/>
      <c r="O54" s="11"/>
      <c r="P54" s="204">
        <f>IFERROR(ROUND(IF($O54=Liste!$H$4,$C54*'Skema 2'!$F$24,IF($O54=Liste!$H$2,$C54,IF($O54=Liste!$H$3,"-"))),2)," ")</f>
        <v>0</v>
      </c>
      <c r="Q54" s="204">
        <f>IFERROR(ROUND(IF($O54=Liste!$H$4,$C54*'Skema 2'!$F$25,IF($O54=Liste!$H$3,$C54,IF($O54=Liste!$H$2," "))),2)," ")</f>
        <v>0</v>
      </c>
      <c r="R54" s="80" t="str">
        <f>IFERROR(Tabel5[[#This Row],[Beløb LAG
kr.]]/Tabel5[[#This Row],[Beløb pr. udgiftspost
kr.]]*Tabel5[[#This Row],[Godkendte udgifter]]," ")</f>
        <v xml:space="preserve"> </v>
      </c>
      <c r="S54" s="99" t="str">
        <f>IFERROR(Tabel5[[#This Row],[Beløb FLAG
kr.]]/Tabel5[[#This Row],[Beløb pr. udgiftspost
kr.]]*Tabel5[[#This Row],[Godkendte udgifter]]," ")</f>
        <v xml:space="preserve"> </v>
      </c>
      <c r="T54" s="155"/>
    </row>
    <row r="55" spans="1:20" x14ac:dyDescent="0.2">
      <c r="A55" s="154"/>
      <c r="B55" s="202"/>
      <c r="C55" s="17"/>
      <c r="D55" s="61"/>
      <c r="E55" s="61"/>
      <c r="F55" s="87"/>
      <c r="G55" s="109"/>
      <c r="H55" s="203"/>
      <c r="I55" s="107">
        <f>Tabel5[[#This Row],[Beløb pr. udgiftspost
kr.]]-Tabel5[[#This Row],[Ikke tilskudsberegtiget]]</f>
        <v>0</v>
      </c>
      <c r="J55" s="93"/>
      <c r="K55" s="93"/>
      <c r="L55" s="93"/>
      <c r="M55" s="93"/>
      <c r="N55" s="93"/>
      <c r="O55" s="11"/>
      <c r="P55" s="204">
        <f>IFERROR(ROUND(IF($O55=Liste!$H$4,$C55*'Skema 2'!$F$24,IF($O55=Liste!$H$2,$C55,IF($O55=Liste!$H$3,"-"))),2)," ")</f>
        <v>0</v>
      </c>
      <c r="Q55" s="204">
        <f>IFERROR(ROUND(IF($O55=Liste!$H$4,$C55*'Skema 2'!$F$25,IF($O55=Liste!$H$3,$C55,IF($O55=Liste!$H$2," "))),2)," ")</f>
        <v>0</v>
      </c>
      <c r="R55" s="80" t="str">
        <f>IFERROR(Tabel5[[#This Row],[Beløb LAG
kr.]]/Tabel5[[#This Row],[Beløb pr. udgiftspost
kr.]]*Tabel5[[#This Row],[Godkendte udgifter]]," ")</f>
        <v xml:space="preserve"> </v>
      </c>
      <c r="S55" s="99" t="str">
        <f>IFERROR(Tabel5[[#This Row],[Beløb FLAG
kr.]]/Tabel5[[#This Row],[Beløb pr. udgiftspost
kr.]]*Tabel5[[#This Row],[Godkendte udgifter]]," ")</f>
        <v xml:space="preserve"> </v>
      </c>
      <c r="T55" s="155"/>
    </row>
    <row r="56" spans="1:20" x14ac:dyDescent="0.2">
      <c r="A56" s="154"/>
      <c r="B56" s="202"/>
      <c r="C56" s="17"/>
      <c r="D56" s="61"/>
      <c r="E56" s="61"/>
      <c r="F56" s="87"/>
      <c r="G56" s="109"/>
      <c r="H56" s="203"/>
      <c r="I56" s="107">
        <f>Tabel5[[#This Row],[Beløb pr. udgiftspost
kr.]]-Tabel5[[#This Row],[Ikke tilskudsberegtiget]]</f>
        <v>0</v>
      </c>
      <c r="J56" s="93"/>
      <c r="K56" s="93"/>
      <c r="L56" s="93"/>
      <c r="M56" s="93"/>
      <c r="N56" s="93"/>
      <c r="O56" s="11"/>
      <c r="P56" s="204">
        <f>IFERROR(ROUND(IF($O56=Liste!$H$4,$C56*'Skema 2'!$F$24,IF($O56=Liste!$H$2,$C56,IF($O56=Liste!$H$3,"-"))),2)," ")</f>
        <v>0</v>
      </c>
      <c r="Q56" s="204">
        <f>IFERROR(ROUND(IF($O56=Liste!$H$4,$C56*'Skema 2'!$F$25,IF($O56=Liste!$H$3,$C56,IF($O56=Liste!$H$2," "))),2)," ")</f>
        <v>0</v>
      </c>
      <c r="R56" s="80" t="str">
        <f>IFERROR(Tabel5[[#This Row],[Beløb LAG
kr.]]/Tabel5[[#This Row],[Beløb pr. udgiftspost
kr.]]*Tabel5[[#This Row],[Godkendte udgifter]]," ")</f>
        <v xml:space="preserve"> </v>
      </c>
      <c r="S56" s="99" t="str">
        <f>IFERROR(Tabel5[[#This Row],[Beløb FLAG
kr.]]/Tabel5[[#This Row],[Beløb pr. udgiftspost
kr.]]*Tabel5[[#This Row],[Godkendte udgifter]]," ")</f>
        <v xml:space="preserve"> </v>
      </c>
      <c r="T56" s="155"/>
    </row>
    <row r="57" spans="1:20" x14ac:dyDescent="0.2">
      <c r="A57" s="154"/>
      <c r="B57" s="202"/>
      <c r="C57" s="17"/>
      <c r="D57" s="61"/>
      <c r="E57" s="61"/>
      <c r="F57" s="87"/>
      <c r="G57" s="109"/>
      <c r="H57" s="203"/>
      <c r="I57" s="107">
        <f>Tabel5[[#This Row],[Beløb pr. udgiftspost
kr.]]-Tabel5[[#This Row],[Ikke tilskudsberegtiget]]</f>
        <v>0</v>
      </c>
      <c r="J57" s="93"/>
      <c r="K57" s="93"/>
      <c r="L57" s="93"/>
      <c r="M57" s="93"/>
      <c r="N57" s="93"/>
      <c r="O57" s="11"/>
      <c r="P57" s="204">
        <f>IFERROR(ROUND(IF($O57=Liste!$H$4,$C57*'Skema 2'!$F$24,IF($O57=Liste!$H$2,$C57,IF($O57=Liste!$H$3,"-"))),2)," ")</f>
        <v>0</v>
      </c>
      <c r="Q57" s="204">
        <f>IFERROR(ROUND(IF($O57=Liste!$H$4,$C57*'Skema 2'!$F$25,IF($O57=Liste!$H$3,$C57,IF($O57=Liste!$H$2," "))),2)," ")</f>
        <v>0</v>
      </c>
      <c r="R57" s="80" t="str">
        <f>IFERROR(Tabel5[[#This Row],[Beløb LAG
kr.]]/Tabel5[[#This Row],[Beløb pr. udgiftspost
kr.]]*Tabel5[[#This Row],[Godkendte udgifter]]," ")</f>
        <v xml:space="preserve"> </v>
      </c>
      <c r="S57" s="99" t="str">
        <f>IFERROR(Tabel5[[#This Row],[Beløb FLAG
kr.]]/Tabel5[[#This Row],[Beløb pr. udgiftspost
kr.]]*Tabel5[[#This Row],[Godkendte udgifter]]," ")</f>
        <v xml:space="preserve"> </v>
      </c>
      <c r="T57" s="155"/>
    </row>
    <row r="58" spans="1:20" x14ac:dyDescent="0.2">
      <c r="A58" s="154"/>
      <c r="B58" s="202"/>
      <c r="C58" s="17"/>
      <c r="D58" s="61"/>
      <c r="E58" s="61"/>
      <c r="F58" s="87"/>
      <c r="G58" s="109"/>
      <c r="H58" s="203"/>
      <c r="I58" s="107">
        <f>Tabel5[[#This Row],[Beløb pr. udgiftspost
kr.]]-Tabel5[[#This Row],[Ikke tilskudsberegtiget]]</f>
        <v>0</v>
      </c>
      <c r="J58" s="93"/>
      <c r="K58" s="93"/>
      <c r="L58" s="93"/>
      <c r="M58" s="93"/>
      <c r="N58" s="93"/>
      <c r="O58" s="11"/>
      <c r="P58" s="204">
        <f>IFERROR(ROUND(IF($O58=Liste!$H$4,$C58*'Skema 2'!$F$24,IF($O58=Liste!$H$2,$C58,IF($O58=Liste!$H$3,"-"))),2)," ")</f>
        <v>0</v>
      </c>
      <c r="Q58" s="204">
        <f>IFERROR(ROUND(IF($O58=Liste!$H$4,$C58*'Skema 2'!$F$25,IF($O58=Liste!$H$3,$C58,IF($O58=Liste!$H$2," "))),2)," ")</f>
        <v>0</v>
      </c>
      <c r="R58" s="80" t="str">
        <f>IFERROR(Tabel5[[#This Row],[Beløb LAG
kr.]]/Tabel5[[#This Row],[Beløb pr. udgiftspost
kr.]]*Tabel5[[#This Row],[Godkendte udgifter]]," ")</f>
        <v xml:space="preserve"> </v>
      </c>
      <c r="S58" s="99" t="str">
        <f>IFERROR(Tabel5[[#This Row],[Beløb FLAG
kr.]]/Tabel5[[#This Row],[Beløb pr. udgiftspost
kr.]]*Tabel5[[#This Row],[Godkendte udgifter]]," ")</f>
        <v xml:space="preserve"> </v>
      </c>
      <c r="T58" s="155"/>
    </row>
    <row r="59" spans="1:20" x14ac:dyDescent="0.2">
      <c r="A59" s="154"/>
      <c r="B59" s="202"/>
      <c r="C59" s="17"/>
      <c r="D59" s="61"/>
      <c r="E59" s="61"/>
      <c r="F59" s="87"/>
      <c r="G59" s="109"/>
      <c r="H59" s="203"/>
      <c r="I59" s="107">
        <f>Tabel5[[#This Row],[Beløb pr. udgiftspost
kr.]]-Tabel5[[#This Row],[Ikke tilskudsberegtiget]]</f>
        <v>0</v>
      </c>
      <c r="J59" s="93"/>
      <c r="K59" s="93"/>
      <c r="L59" s="93"/>
      <c r="M59" s="93"/>
      <c r="N59" s="93"/>
      <c r="O59" s="11"/>
      <c r="P59" s="204">
        <f>IFERROR(ROUND(IF($O59=Liste!$H$4,$C59*'Skema 2'!$F$24,IF($O59=Liste!$H$2,$C59,IF($O59=Liste!$H$3,"-"))),2)," ")</f>
        <v>0</v>
      </c>
      <c r="Q59" s="204">
        <f>IFERROR(ROUND(IF($O59=Liste!$H$4,$C59*'Skema 2'!$F$25,IF($O59=Liste!$H$3,$C59,IF($O59=Liste!$H$2," "))),2)," ")</f>
        <v>0</v>
      </c>
      <c r="R59" s="80" t="str">
        <f>IFERROR(Tabel5[[#This Row],[Beløb LAG
kr.]]/Tabel5[[#This Row],[Beløb pr. udgiftspost
kr.]]*Tabel5[[#This Row],[Godkendte udgifter]]," ")</f>
        <v xml:space="preserve"> </v>
      </c>
      <c r="S59" s="99" t="str">
        <f>IFERROR(Tabel5[[#This Row],[Beløb FLAG
kr.]]/Tabel5[[#This Row],[Beløb pr. udgiftspost
kr.]]*Tabel5[[#This Row],[Godkendte udgifter]]," ")</f>
        <v xml:space="preserve"> </v>
      </c>
      <c r="T59" s="155"/>
    </row>
    <row r="60" spans="1:20" x14ac:dyDescent="0.2">
      <c r="A60" s="154"/>
      <c r="B60" s="202"/>
      <c r="C60" s="17"/>
      <c r="D60" s="61"/>
      <c r="E60" s="61"/>
      <c r="F60" s="87"/>
      <c r="G60" s="109"/>
      <c r="H60" s="203"/>
      <c r="I60" s="107">
        <f>Tabel5[[#This Row],[Beløb pr. udgiftspost
kr.]]-Tabel5[[#This Row],[Ikke tilskudsberegtiget]]</f>
        <v>0</v>
      </c>
      <c r="J60" s="93"/>
      <c r="K60" s="93"/>
      <c r="L60" s="93"/>
      <c r="M60" s="93"/>
      <c r="N60" s="93"/>
      <c r="O60" s="11"/>
      <c r="P60" s="204">
        <f>IFERROR(ROUND(IF($O60=Liste!$H$4,$C60*'Skema 2'!$F$24,IF($O60=Liste!$H$2,$C60,IF($O60=Liste!$H$3,"-"))),2)," ")</f>
        <v>0</v>
      </c>
      <c r="Q60" s="204">
        <f>IFERROR(ROUND(IF($O60=Liste!$H$4,$C60*'Skema 2'!$F$25,IF($O60=Liste!$H$3,$C60,IF($O60=Liste!$H$2," "))),2)," ")</f>
        <v>0</v>
      </c>
      <c r="R60" s="80" t="str">
        <f>IFERROR(Tabel5[[#This Row],[Beløb LAG
kr.]]/Tabel5[[#This Row],[Beløb pr. udgiftspost
kr.]]*Tabel5[[#This Row],[Godkendte udgifter]]," ")</f>
        <v xml:space="preserve"> </v>
      </c>
      <c r="S60" s="99" t="str">
        <f>IFERROR(Tabel5[[#This Row],[Beløb FLAG
kr.]]/Tabel5[[#This Row],[Beløb pr. udgiftspost
kr.]]*Tabel5[[#This Row],[Godkendte udgifter]]," ")</f>
        <v xml:space="preserve"> </v>
      </c>
      <c r="T60" s="155"/>
    </row>
    <row r="61" spans="1:20" x14ac:dyDescent="0.2">
      <c r="A61" s="154"/>
      <c r="B61" s="202"/>
      <c r="C61" s="17"/>
      <c r="D61" s="61"/>
      <c r="E61" s="61"/>
      <c r="F61" s="87"/>
      <c r="G61" s="109"/>
      <c r="H61" s="203"/>
      <c r="I61" s="107">
        <f>Tabel5[[#This Row],[Beløb pr. udgiftspost
kr.]]-Tabel5[[#This Row],[Ikke tilskudsberegtiget]]</f>
        <v>0</v>
      </c>
      <c r="J61" s="93"/>
      <c r="K61" s="93"/>
      <c r="L61" s="93"/>
      <c r="M61" s="93"/>
      <c r="N61" s="93"/>
      <c r="O61" s="11"/>
      <c r="P61" s="204">
        <f>IFERROR(ROUND(IF($O61=Liste!$H$4,$C61*'Skema 2'!$F$24,IF($O61=Liste!$H$2,$C61,IF($O61=Liste!$H$3,"-"))),2)," ")</f>
        <v>0</v>
      </c>
      <c r="Q61" s="204">
        <f>IFERROR(ROUND(IF($O61=Liste!$H$4,$C61*'Skema 2'!$F$25,IF($O61=Liste!$H$3,$C61,IF($O61=Liste!$H$2," "))),2)," ")</f>
        <v>0</v>
      </c>
      <c r="R61" s="80" t="str">
        <f>IFERROR(Tabel5[[#This Row],[Beløb LAG
kr.]]/Tabel5[[#This Row],[Beløb pr. udgiftspost
kr.]]*Tabel5[[#This Row],[Godkendte udgifter]]," ")</f>
        <v xml:space="preserve"> </v>
      </c>
      <c r="S61" s="99" t="str">
        <f>IFERROR(Tabel5[[#This Row],[Beløb FLAG
kr.]]/Tabel5[[#This Row],[Beløb pr. udgiftspost
kr.]]*Tabel5[[#This Row],[Godkendte udgifter]]," ")</f>
        <v xml:space="preserve"> </v>
      </c>
      <c r="T61" s="155"/>
    </row>
    <row r="62" spans="1:20" x14ac:dyDescent="0.2">
      <c r="A62" s="154"/>
      <c r="B62" s="202"/>
      <c r="C62" s="17"/>
      <c r="D62" s="61"/>
      <c r="E62" s="61"/>
      <c r="F62" s="87"/>
      <c r="G62" s="109"/>
      <c r="H62" s="203"/>
      <c r="I62" s="107">
        <f>Tabel5[[#This Row],[Beløb pr. udgiftspost
kr.]]-Tabel5[[#This Row],[Ikke tilskudsberegtiget]]</f>
        <v>0</v>
      </c>
      <c r="J62" s="93"/>
      <c r="K62" s="93"/>
      <c r="L62" s="93"/>
      <c r="M62" s="93"/>
      <c r="N62" s="93"/>
      <c r="O62" s="11"/>
      <c r="P62" s="204">
        <f>IFERROR(ROUND(IF($O62=Liste!$H$4,$C62*'Skema 2'!$F$24,IF($O62=Liste!$H$2,$C62,IF($O62=Liste!$H$3,"-"))),2)," ")</f>
        <v>0</v>
      </c>
      <c r="Q62" s="204">
        <f>IFERROR(ROUND(IF($O62=Liste!$H$4,$C62*'Skema 2'!$F$25,IF($O62=Liste!$H$3,$C62,IF($O62=Liste!$H$2," "))),2)," ")</f>
        <v>0</v>
      </c>
      <c r="R62" s="80" t="str">
        <f>IFERROR(Tabel5[[#This Row],[Beløb LAG
kr.]]/Tabel5[[#This Row],[Beløb pr. udgiftspost
kr.]]*Tabel5[[#This Row],[Godkendte udgifter]]," ")</f>
        <v xml:space="preserve"> </v>
      </c>
      <c r="S62" s="99" t="str">
        <f>IFERROR(Tabel5[[#This Row],[Beløb FLAG
kr.]]/Tabel5[[#This Row],[Beløb pr. udgiftspost
kr.]]*Tabel5[[#This Row],[Godkendte udgifter]]," ")</f>
        <v xml:space="preserve"> </v>
      </c>
      <c r="T62" s="155"/>
    </row>
    <row r="63" spans="1:20" x14ac:dyDescent="0.2">
      <c r="A63" s="154"/>
      <c r="B63" s="202"/>
      <c r="C63" s="17"/>
      <c r="D63" s="61"/>
      <c r="E63" s="61"/>
      <c r="F63" s="87"/>
      <c r="G63" s="109"/>
      <c r="H63" s="203"/>
      <c r="I63" s="107">
        <f>Tabel5[[#This Row],[Beløb pr. udgiftspost
kr.]]-Tabel5[[#This Row],[Ikke tilskudsberegtiget]]</f>
        <v>0</v>
      </c>
      <c r="J63" s="93"/>
      <c r="K63" s="93"/>
      <c r="L63" s="93"/>
      <c r="M63" s="93"/>
      <c r="N63" s="93"/>
      <c r="O63" s="11"/>
      <c r="P63" s="204">
        <f>IFERROR(ROUND(IF($O63=Liste!$H$4,$C63*'Skema 2'!$F$24,IF($O63=Liste!$H$2,$C63,IF($O63=Liste!$H$3,"-"))),2)," ")</f>
        <v>0</v>
      </c>
      <c r="Q63" s="204">
        <f>IFERROR(ROUND(IF($O63=Liste!$H$4,$C63*'Skema 2'!$F$25,IF($O63=Liste!$H$3,$C63,IF($O63=Liste!$H$2," "))),2)," ")</f>
        <v>0</v>
      </c>
      <c r="R63" s="80" t="str">
        <f>IFERROR(Tabel5[[#This Row],[Beløb LAG
kr.]]/Tabel5[[#This Row],[Beløb pr. udgiftspost
kr.]]*Tabel5[[#This Row],[Godkendte udgifter]]," ")</f>
        <v xml:space="preserve"> </v>
      </c>
      <c r="S63" s="99" t="str">
        <f>IFERROR(Tabel5[[#This Row],[Beløb FLAG
kr.]]/Tabel5[[#This Row],[Beløb pr. udgiftspost
kr.]]*Tabel5[[#This Row],[Godkendte udgifter]]," ")</f>
        <v xml:space="preserve"> </v>
      </c>
      <c r="T63" s="155"/>
    </row>
    <row r="64" spans="1:20" x14ac:dyDescent="0.2">
      <c r="A64" s="154"/>
      <c r="B64" s="202"/>
      <c r="C64" s="17"/>
      <c r="D64" s="61"/>
      <c r="E64" s="61"/>
      <c r="F64" s="87"/>
      <c r="G64" s="109"/>
      <c r="H64" s="203"/>
      <c r="I64" s="107">
        <f>Tabel5[[#This Row],[Beløb pr. udgiftspost
kr.]]-Tabel5[[#This Row],[Ikke tilskudsberegtiget]]</f>
        <v>0</v>
      </c>
      <c r="J64" s="93"/>
      <c r="K64" s="93"/>
      <c r="L64" s="93"/>
      <c r="M64" s="93"/>
      <c r="N64" s="93"/>
      <c r="O64" s="11"/>
      <c r="P64" s="204">
        <f>IFERROR(ROUND(IF($O64=Liste!$H$4,$C64*'Skema 2'!$F$24,IF($O64=Liste!$H$2,$C64,IF($O64=Liste!$H$3,"-"))),2)," ")</f>
        <v>0</v>
      </c>
      <c r="Q64" s="204">
        <f>IFERROR(ROUND(IF($O64=Liste!$H$4,$C64*'Skema 2'!$F$25,IF($O64=Liste!$H$3,$C64,IF($O64=Liste!$H$2," "))),2)," ")</f>
        <v>0</v>
      </c>
      <c r="R64" s="80" t="str">
        <f>IFERROR(Tabel5[[#This Row],[Beløb LAG
kr.]]/Tabel5[[#This Row],[Beløb pr. udgiftspost
kr.]]*Tabel5[[#This Row],[Godkendte udgifter]]," ")</f>
        <v xml:space="preserve"> </v>
      </c>
      <c r="S64" s="99" t="str">
        <f>IFERROR(Tabel5[[#This Row],[Beløb FLAG
kr.]]/Tabel5[[#This Row],[Beløb pr. udgiftspost
kr.]]*Tabel5[[#This Row],[Godkendte udgifter]]," ")</f>
        <v xml:space="preserve"> </v>
      </c>
      <c r="T64" s="155"/>
    </row>
    <row r="65" spans="1:20" x14ac:dyDescent="0.2">
      <c r="A65" s="154"/>
      <c r="B65" s="202"/>
      <c r="C65" s="17"/>
      <c r="D65" s="61"/>
      <c r="E65" s="61"/>
      <c r="F65" s="87"/>
      <c r="G65" s="109"/>
      <c r="H65" s="203"/>
      <c r="I65" s="107">
        <f>Tabel5[[#This Row],[Beløb pr. udgiftspost
kr.]]-Tabel5[[#This Row],[Ikke tilskudsberegtiget]]</f>
        <v>0</v>
      </c>
      <c r="J65" s="93"/>
      <c r="K65" s="93"/>
      <c r="L65" s="93"/>
      <c r="M65" s="93"/>
      <c r="N65" s="93"/>
      <c r="O65" s="11"/>
      <c r="P65" s="204">
        <f>IFERROR(ROUND(IF($O65=Liste!$H$4,$C65*'Skema 2'!$F$24,IF($O65=Liste!$H$2,$C65,IF($O65=Liste!$H$3,"-"))),2)," ")</f>
        <v>0</v>
      </c>
      <c r="Q65" s="204">
        <f>IFERROR(ROUND(IF($O65=Liste!$H$4,$C65*'Skema 2'!$F$25,IF($O65=Liste!$H$3,$C65,IF($O65=Liste!$H$2," "))),2)," ")</f>
        <v>0</v>
      </c>
      <c r="R65" s="80" t="str">
        <f>IFERROR(Tabel5[[#This Row],[Beløb LAG
kr.]]/Tabel5[[#This Row],[Beløb pr. udgiftspost
kr.]]*Tabel5[[#This Row],[Godkendte udgifter]]," ")</f>
        <v xml:space="preserve"> </v>
      </c>
      <c r="S65" s="99" t="str">
        <f>IFERROR(Tabel5[[#This Row],[Beløb FLAG
kr.]]/Tabel5[[#This Row],[Beløb pr. udgiftspost
kr.]]*Tabel5[[#This Row],[Godkendte udgifter]]," ")</f>
        <v xml:space="preserve"> </v>
      </c>
      <c r="T65" s="155"/>
    </row>
    <row r="66" spans="1:20" x14ac:dyDescent="0.2">
      <c r="A66" s="154"/>
      <c r="B66" s="202"/>
      <c r="C66" s="17"/>
      <c r="D66" s="61"/>
      <c r="E66" s="61"/>
      <c r="F66" s="87"/>
      <c r="G66" s="109"/>
      <c r="H66" s="203"/>
      <c r="I66" s="107">
        <f>Tabel5[[#This Row],[Beløb pr. udgiftspost
kr.]]-Tabel5[[#This Row],[Ikke tilskudsberegtiget]]</f>
        <v>0</v>
      </c>
      <c r="J66" s="93"/>
      <c r="K66" s="93"/>
      <c r="L66" s="93"/>
      <c r="M66" s="93"/>
      <c r="N66" s="93"/>
      <c r="O66" s="11"/>
      <c r="P66" s="204">
        <f>IFERROR(ROUND(IF($O66=Liste!$H$4,$C66*'Skema 2'!$F$24,IF($O66=Liste!$H$2,$C66,IF($O66=Liste!$H$3,"-"))),2)," ")</f>
        <v>0</v>
      </c>
      <c r="Q66" s="204">
        <f>IFERROR(ROUND(IF($O66=Liste!$H$4,$C66*'Skema 2'!$F$25,IF($O66=Liste!$H$3,$C66,IF($O66=Liste!$H$2," "))),2)," ")</f>
        <v>0</v>
      </c>
      <c r="R66" s="80" t="str">
        <f>IFERROR(Tabel5[[#This Row],[Beløb LAG
kr.]]/Tabel5[[#This Row],[Beløb pr. udgiftspost
kr.]]*Tabel5[[#This Row],[Godkendte udgifter]]," ")</f>
        <v xml:space="preserve"> </v>
      </c>
      <c r="S66" s="99" t="str">
        <f>IFERROR(Tabel5[[#This Row],[Beløb FLAG
kr.]]/Tabel5[[#This Row],[Beløb pr. udgiftspost
kr.]]*Tabel5[[#This Row],[Godkendte udgifter]]," ")</f>
        <v xml:space="preserve"> </v>
      </c>
      <c r="T66" s="155"/>
    </row>
    <row r="67" spans="1:20" x14ac:dyDescent="0.2">
      <c r="A67" s="154"/>
      <c r="B67" s="202"/>
      <c r="C67" s="17"/>
      <c r="D67" s="61"/>
      <c r="E67" s="61"/>
      <c r="F67" s="87"/>
      <c r="G67" s="109"/>
      <c r="H67" s="203"/>
      <c r="I67" s="107">
        <f>Tabel5[[#This Row],[Beløb pr. udgiftspost
kr.]]-Tabel5[[#This Row],[Ikke tilskudsberegtiget]]</f>
        <v>0</v>
      </c>
      <c r="J67" s="93"/>
      <c r="K67" s="93"/>
      <c r="L67" s="93"/>
      <c r="M67" s="93"/>
      <c r="N67" s="93"/>
      <c r="O67" s="11"/>
      <c r="P67" s="204">
        <f>IFERROR(ROUND(IF($O67=Liste!$H$4,$C67*'Skema 2'!$F$24,IF($O67=Liste!$H$2,$C67,IF($O67=Liste!$H$3,"-"))),2)," ")</f>
        <v>0</v>
      </c>
      <c r="Q67" s="204">
        <f>IFERROR(ROUND(IF($O67=Liste!$H$4,$C67*'Skema 2'!$F$25,IF($O67=Liste!$H$3,$C67,IF($O67=Liste!$H$2," "))),2)," ")</f>
        <v>0</v>
      </c>
      <c r="R67" s="80" t="str">
        <f>IFERROR(Tabel5[[#This Row],[Beløb LAG
kr.]]/Tabel5[[#This Row],[Beløb pr. udgiftspost
kr.]]*Tabel5[[#This Row],[Godkendte udgifter]]," ")</f>
        <v xml:space="preserve"> </v>
      </c>
      <c r="S67" s="99" t="str">
        <f>IFERROR(Tabel5[[#This Row],[Beløb FLAG
kr.]]/Tabel5[[#This Row],[Beløb pr. udgiftspost
kr.]]*Tabel5[[#This Row],[Godkendte udgifter]]," ")</f>
        <v xml:space="preserve"> </v>
      </c>
      <c r="T67" s="155"/>
    </row>
    <row r="68" spans="1:20" x14ac:dyDescent="0.2">
      <c r="A68" s="154"/>
      <c r="B68" s="202"/>
      <c r="C68" s="17"/>
      <c r="D68" s="61"/>
      <c r="E68" s="61"/>
      <c r="F68" s="87"/>
      <c r="G68" s="109"/>
      <c r="H68" s="203"/>
      <c r="I68" s="107">
        <f>Tabel5[[#This Row],[Beløb pr. udgiftspost
kr.]]-Tabel5[[#This Row],[Ikke tilskudsberegtiget]]</f>
        <v>0</v>
      </c>
      <c r="J68" s="93"/>
      <c r="K68" s="93"/>
      <c r="L68" s="93"/>
      <c r="M68" s="93"/>
      <c r="N68" s="93"/>
      <c r="O68" s="11"/>
      <c r="P68" s="204">
        <f>IFERROR(ROUND(IF($O68=Liste!$H$4,$C68*'Skema 2'!$F$24,IF($O68=Liste!$H$2,$C68,IF($O68=Liste!$H$3,"-"))),2)," ")</f>
        <v>0</v>
      </c>
      <c r="Q68" s="204">
        <f>IFERROR(ROUND(IF($O68=Liste!$H$4,$C68*'Skema 2'!$F$25,IF($O68=Liste!$H$3,$C68,IF($O68=Liste!$H$2," "))),2)," ")</f>
        <v>0</v>
      </c>
      <c r="R68" s="80" t="str">
        <f>IFERROR(Tabel5[[#This Row],[Beløb LAG
kr.]]/Tabel5[[#This Row],[Beløb pr. udgiftspost
kr.]]*Tabel5[[#This Row],[Godkendte udgifter]]," ")</f>
        <v xml:space="preserve"> </v>
      </c>
      <c r="S68" s="99" t="str">
        <f>IFERROR(Tabel5[[#This Row],[Beløb FLAG
kr.]]/Tabel5[[#This Row],[Beløb pr. udgiftspost
kr.]]*Tabel5[[#This Row],[Godkendte udgifter]]," ")</f>
        <v xml:space="preserve"> </v>
      </c>
      <c r="T68" s="155"/>
    </row>
    <row r="69" spans="1:20" x14ac:dyDescent="0.2">
      <c r="A69" s="154"/>
      <c r="B69" s="202"/>
      <c r="C69" s="17"/>
      <c r="D69" s="61"/>
      <c r="E69" s="61"/>
      <c r="F69" s="87"/>
      <c r="G69" s="109"/>
      <c r="H69" s="203"/>
      <c r="I69" s="107">
        <f>Tabel5[[#This Row],[Beløb pr. udgiftspost
kr.]]-Tabel5[[#This Row],[Ikke tilskudsberegtiget]]</f>
        <v>0</v>
      </c>
      <c r="J69" s="93"/>
      <c r="K69" s="93"/>
      <c r="L69" s="93"/>
      <c r="M69" s="93"/>
      <c r="N69" s="93"/>
      <c r="O69" s="11"/>
      <c r="P69" s="204">
        <f>IFERROR(ROUND(IF($O69=Liste!$H$4,$C69*'Skema 2'!$F$24,IF($O69=Liste!$H$2,$C69,IF($O69=Liste!$H$3,"-"))),2)," ")</f>
        <v>0</v>
      </c>
      <c r="Q69" s="204">
        <f>IFERROR(ROUND(IF($O69=Liste!$H$4,$C69*'Skema 2'!$F$25,IF($O69=Liste!$H$3,$C69,IF($O69=Liste!$H$2," "))),2)," ")</f>
        <v>0</v>
      </c>
      <c r="R69" s="80" t="str">
        <f>IFERROR(Tabel5[[#This Row],[Beløb LAG
kr.]]/Tabel5[[#This Row],[Beløb pr. udgiftspost
kr.]]*Tabel5[[#This Row],[Godkendte udgifter]]," ")</f>
        <v xml:space="preserve"> </v>
      </c>
      <c r="S69" s="99" t="str">
        <f>IFERROR(Tabel5[[#This Row],[Beløb FLAG
kr.]]/Tabel5[[#This Row],[Beløb pr. udgiftspost
kr.]]*Tabel5[[#This Row],[Godkendte udgifter]]," ")</f>
        <v xml:space="preserve"> </v>
      </c>
      <c r="T69" s="155"/>
    </row>
    <row r="70" spans="1:20" x14ac:dyDescent="0.2">
      <c r="A70" s="154"/>
      <c r="B70" s="202"/>
      <c r="C70" s="17"/>
      <c r="D70" s="61"/>
      <c r="E70" s="61"/>
      <c r="F70" s="87"/>
      <c r="G70" s="109"/>
      <c r="H70" s="203"/>
      <c r="I70" s="107">
        <f>Tabel5[[#This Row],[Beløb pr. udgiftspost
kr.]]-Tabel5[[#This Row],[Ikke tilskudsberegtiget]]</f>
        <v>0</v>
      </c>
      <c r="J70" s="93"/>
      <c r="K70" s="93"/>
      <c r="L70" s="93"/>
      <c r="M70" s="93"/>
      <c r="N70" s="93"/>
      <c r="O70" s="11"/>
      <c r="P70" s="204">
        <f>IFERROR(ROUND(IF($O70=Liste!$H$4,$C70*'Skema 2'!$F$24,IF($O70=Liste!$H$2,$C70,IF($O70=Liste!$H$3,"-"))),2)," ")</f>
        <v>0</v>
      </c>
      <c r="Q70" s="204">
        <f>IFERROR(ROUND(IF($O70=Liste!$H$4,$C70*'Skema 2'!$F$25,IF($O70=Liste!$H$3,$C70,IF($O70=Liste!$H$2," "))),2)," ")</f>
        <v>0</v>
      </c>
      <c r="R70" s="80" t="str">
        <f>IFERROR(Tabel5[[#This Row],[Beløb LAG
kr.]]/Tabel5[[#This Row],[Beløb pr. udgiftspost
kr.]]*Tabel5[[#This Row],[Godkendte udgifter]]," ")</f>
        <v xml:space="preserve"> </v>
      </c>
      <c r="S70" s="99" t="str">
        <f>IFERROR(Tabel5[[#This Row],[Beløb FLAG
kr.]]/Tabel5[[#This Row],[Beløb pr. udgiftspost
kr.]]*Tabel5[[#This Row],[Godkendte udgifter]]," ")</f>
        <v xml:space="preserve"> </v>
      </c>
      <c r="T70" s="155"/>
    </row>
    <row r="71" spans="1:20" x14ac:dyDescent="0.2">
      <c r="A71" s="154"/>
      <c r="B71" s="202"/>
      <c r="C71" s="17"/>
      <c r="D71" s="61"/>
      <c r="E71" s="61"/>
      <c r="F71" s="87"/>
      <c r="G71" s="109"/>
      <c r="H71" s="203"/>
      <c r="I71" s="107">
        <f>Tabel5[[#This Row],[Beløb pr. udgiftspost
kr.]]-Tabel5[[#This Row],[Ikke tilskudsberegtiget]]</f>
        <v>0</v>
      </c>
      <c r="J71" s="93"/>
      <c r="K71" s="93"/>
      <c r="L71" s="93"/>
      <c r="M71" s="93"/>
      <c r="N71" s="93"/>
      <c r="O71" s="11"/>
      <c r="P71" s="204">
        <f>IFERROR(ROUND(IF($O71=Liste!$H$4,$C71*'Skema 2'!$F$24,IF($O71=Liste!$H$2,$C71,IF($O71=Liste!$H$3,"-"))),2)," ")</f>
        <v>0</v>
      </c>
      <c r="Q71" s="204">
        <f>IFERROR(ROUND(IF($O71=Liste!$H$4,$C71*'Skema 2'!$F$25,IF($O71=Liste!$H$3,$C71,IF($O71=Liste!$H$2," "))),2)," ")</f>
        <v>0</v>
      </c>
      <c r="R71" s="80" t="str">
        <f>IFERROR(Tabel5[[#This Row],[Beløb LAG
kr.]]/Tabel5[[#This Row],[Beløb pr. udgiftspost
kr.]]*Tabel5[[#This Row],[Godkendte udgifter]]," ")</f>
        <v xml:space="preserve"> </v>
      </c>
      <c r="S71" s="99" t="str">
        <f>IFERROR(Tabel5[[#This Row],[Beløb FLAG
kr.]]/Tabel5[[#This Row],[Beløb pr. udgiftspost
kr.]]*Tabel5[[#This Row],[Godkendte udgifter]]," ")</f>
        <v xml:space="preserve"> </v>
      </c>
      <c r="T71" s="155"/>
    </row>
    <row r="72" spans="1:20" x14ac:dyDescent="0.2">
      <c r="A72" s="154"/>
      <c r="B72" s="202"/>
      <c r="C72" s="17"/>
      <c r="D72" s="61"/>
      <c r="E72" s="61"/>
      <c r="F72" s="87"/>
      <c r="G72" s="109"/>
      <c r="H72" s="203"/>
      <c r="I72" s="107">
        <f>Tabel5[[#This Row],[Beløb pr. udgiftspost
kr.]]-Tabel5[[#This Row],[Ikke tilskudsberegtiget]]</f>
        <v>0</v>
      </c>
      <c r="J72" s="93"/>
      <c r="K72" s="93"/>
      <c r="L72" s="93"/>
      <c r="M72" s="93"/>
      <c r="N72" s="93"/>
      <c r="O72" s="11"/>
      <c r="P72" s="204">
        <f>IFERROR(ROUND(IF($O72=Liste!$H$4,$C72*'Skema 2'!$F$24,IF($O72=Liste!$H$2,$C72,IF($O72=Liste!$H$3,"-"))),2)," ")</f>
        <v>0</v>
      </c>
      <c r="Q72" s="204">
        <f>IFERROR(ROUND(IF($O72=Liste!$H$4,$C72*'Skema 2'!$F$25,IF($O72=Liste!$H$3,$C72,IF($O72=Liste!$H$2," "))),2)," ")</f>
        <v>0</v>
      </c>
      <c r="R72" s="80" t="str">
        <f>IFERROR(Tabel5[[#This Row],[Beløb LAG
kr.]]/Tabel5[[#This Row],[Beløb pr. udgiftspost
kr.]]*Tabel5[[#This Row],[Godkendte udgifter]]," ")</f>
        <v xml:space="preserve"> </v>
      </c>
      <c r="S72" s="99" t="str">
        <f>IFERROR(Tabel5[[#This Row],[Beløb FLAG
kr.]]/Tabel5[[#This Row],[Beløb pr. udgiftspost
kr.]]*Tabel5[[#This Row],[Godkendte udgifter]]," ")</f>
        <v xml:space="preserve"> </v>
      </c>
      <c r="T72" s="155"/>
    </row>
    <row r="73" spans="1:20" x14ac:dyDescent="0.2">
      <c r="A73" s="154"/>
      <c r="B73" s="202"/>
      <c r="C73" s="17"/>
      <c r="D73" s="61"/>
      <c r="E73" s="61"/>
      <c r="F73" s="87"/>
      <c r="G73" s="109"/>
      <c r="H73" s="203"/>
      <c r="I73" s="107">
        <f>Tabel5[[#This Row],[Beløb pr. udgiftspost
kr.]]-Tabel5[[#This Row],[Ikke tilskudsberegtiget]]</f>
        <v>0</v>
      </c>
      <c r="J73" s="93"/>
      <c r="K73" s="93"/>
      <c r="L73" s="93"/>
      <c r="M73" s="93"/>
      <c r="N73" s="93"/>
      <c r="O73" s="11"/>
      <c r="P73" s="204">
        <f>IFERROR(ROUND(IF($O73=Liste!$H$4,$C73*'Skema 2'!$F$24,IF($O73=Liste!$H$2,$C73,IF($O73=Liste!$H$3,"-"))),2)," ")</f>
        <v>0</v>
      </c>
      <c r="Q73" s="204">
        <f>IFERROR(ROUND(IF($O73=Liste!$H$4,$C73*'Skema 2'!$F$25,IF($O73=Liste!$H$3,$C73,IF($O73=Liste!$H$2," "))),2)," ")</f>
        <v>0</v>
      </c>
      <c r="R73" s="80" t="str">
        <f>IFERROR(Tabel5[[#This Row],[Beløb LAG
kr.]]/Tabel5[[#This Row],[Beløb pr. udgiftspost
kr.]]*Tabel5[[#This Row],[Godkendte udgifter]]," ")</f>
        <v xml:space="preserve"> </v>
      </c>
      <c r="S73" s="99" t="str">
        <f>IFERROR(Tabel5[[#This Row],[Beløb FLAG
kr.]]/Tabel5[[#This Row],[Beløb pr. udgiftspost
kr.]]*Tabel5[[#This Row],[Godkendte udgifter]]," ")</f>
        <v xml:space="preserve"> </v>
      </c>
      <c r="T73" s="155"/>
    </row>
    <row r="74" spans="1:20" x14ac:dyDescent="0.2">
      <c r="A74" s="154"/>
      <c r="B74" s="202"/>
      <c r="C74" s="17"/>
      <c r="D74" s="61"/>
      <c r="E74" s="61"/>
      <c r="F74" s="87"/>
      <c r="G74" s="109"/>
      <c r="H74" s="203"/>
      <c r="I74" s="107">
        <f>Tabel5[[#This Row],[Beløb pr. udgiftspost
kr.]]-Tabel5[[#This Row],[Ikke tilskudsberegtiget]]</f>
        <v>0</v>
      </c>
      <c r="J74" s="93"/>
      <c r="K74" s="93"/>
      <c r="L74" s="93"/>
      <c r="M74" s="93"/>
      <c r="N74" s="93"/>
      <c r="O74" s="11"/>
      <c r="P74" s="204">
        <f>IFERROR(ROUND(IF($O74=Liste!$H$4,$C74*'Skema 2'!$F$24,IF($O74=Liste!$H$2,$C74,IF($O74=Liste!$H$3,"-"))),2)," ")</f>
        <v>0</v>
      </c>
      <c r="Q74" s="204">
        <f>IFERROR(ROUND(IF($O74=Liste!$H$4,$C74*'Skema 2'!$F$25,IF($O74=Liste!$H$3,$C74,IF($O74=Liste!$H$2," "))),2)," ")</f>
        <v>0</v>
      </c>
      <c r="R74" s="80" t="str">
        <f>IFERROR(Tabel5[[#This Row],[Beløb LAG
kr.]]/Tabel5[[#This Row],[Beløb pr. udgiftspost
kr.]]*Tabel5[[#This Row],[Godkendte udgifter]]," ")</f>
        <v xml:space="preserve"> </v>
      </c>
      <c r="S74" s="99" t="str">
        <f>IFERROR(Tabel5[[#This Row],[Beløb FLAG
kr.]]/Tabel5[[#This Row],[Beløb pr. udgiftspost
kr.]]*Tabel5[[#This Row],[Godkendte udgifter]]," ")</f>
        <v xml:space="preserve"> </v>
      </c>
      <c r="T74" s="155"/>
    </row>
    <row r="75" spans="1:20" x14ac:dyDescent="0.2">
      <c r="A75" s="154"/>
      <c r="B75" s="202"/>
      <c r="C75" s="17"/>
      <c r="D75" s="61"/>
      <c r="E75" s="61"/>
      <c r="F75" s="87"/>
      <c r="G75" s="109"/>
      <c r="H75" s="203"/>
      <c r="I75" s="107">
        <f>Tabel5[[#This Row],[Beløb pr. udgiftspost
kr.]]-Tabel5[[#This Row],[Ikke tilskudsberegtiget]]</f>
        <v>0</v>
      </c>
      <c r="J75" s="93"/>
      <c r="K75" s="93"/>
      <c r="L75" s="93"/>
      <c r="M75" s="93"/>
      <c r="N75" s="93"/>
      <c r="O75" s="11"/>
      <c r="P75" s="204">
        <f>IFERROR(ROUND(IF($O75=Liste!$H$4,$C75*'Skema 2'!$F$24,IF($O75=Liste!$H$2,$C75,IF($O75=Liste!$H$3,"-"))),2)," ")</f>
        <v>0</v>
      </c>
      <c r="Q75" s="204">
        <f>IFERROR(ROUND(IF($O75=Liste!$H$4,$C75*'Skema 2'!$F$25,IF($O75=Liste!$H$3,$C75,IF($O75=Liste!$H$2," "))),2)," ")</f>
        <v>0</v>
      </c>
      <c r="R75" s="80" t="str">
        <f>IFERROR(Tabel5[[#This Row],[Beløb LAG
kr.]]/Tabel5[[#This Row],[Beløb pr. udgiftspost
kr.]]*Tabel5[[#This Row],[Godkendte udgifter]]," ")</f>
        <v xml:space="preserve"> </v>
      </c>
      <c r="S75" s="99" t="str">
        <f>IFERROR(Tabel5[[#This Row],[Beløb FLAG
kr.]]/Tabel5[[#This Row],[Beløb pr. udgiftspost
kr.]]*Tabel5[[#This Row],[Godkendte udgifter]]," ")</f>
        <v xml:space="preserve"> </v>
      </c>
      <c r="T75" s="155"/>
    </row>
    <row r="76" spans="1:20" x14ac:dyDescent="0.2">
      <c r="A76" s="154"/>
      <c r="B76" s="202"/>
      <c r="C76" s="17"/>
      <c r="D76" s="61"/>
      <c r="E76" s="61"/>
      <c r="F76" s="87"/>
      <c r="G76" s="109"/>
      <c r="H76" s="203"/>
      <c r="I76" s="107">
        <f>Tabel5[[#This Row],[Beløb pr. udgiftspost
kr.]]-Tabel5[[#This Row],[Ikke tilskudsberegtiget]]</f>
        <v>0</v>
      </c>
      <c r="J76" s="93"/>
      <c r="K76" s="93"/>
      <c r="L76" s="93"/>
      <c r="M76" s="93"/>
      <c r="N76" s="93"/>
      <c r="O76" s="11"/>
      <c r="P76" s="204">
        <f>IFERROR(ROUND(IF($O76=Liste!$H$4,$C76*'Skema 2'!$F$24,IF($O76=Liste!$H$2,$C76,IF($O76=Liste!$H$3,"-"))),2)," ")</f>
        <v>0</v>
      </c>
      <c r="Q76" s="204">
        <f>IFERROR(ROUND(IF($O76=Liste!$H$4,$C76*'Skema 2'!$F$25,IF($O76=Liste!$H$3,$C76,IF($O76=Liste!$H$2," "))),2)," ")</f>
        <v>0</v>
      </c>
      <c r="R76" s="80" t="str">
        <f>IFERROR(Tabel5[[#This Row],[Beløb LAG
kr.]]/Tabel5[[#This Row],[Beløb pr. udgiftspost
kr.]]*Tabel5[[#This Row],[Godkendte udgifter]]," ")</f>
        <v xml:space="preserve"> </v>
      </c>
      <c r="S76" s="99" t="str">
        <f>IFERROR(Tabel5[[#This Row],[Beløb FLAG
kr.]]/Tabel5[[#This Row],[Beløb pr. udgiftspost
kr.]]*Tabel5[[#This Row],[Godkendte udgifter]]," ")</f>
        <v xml:space="preserve"> </v>
      </c>
      <c r="T76" s="155"/>
    </row>
    <row r="77" spans="1:20" x14ac:dyDescent="0.2">
      <c r="A77" s="154"/>
      <c r="B77" s="202"/>
      <c r="C77" s="17"/>
      <c r="D77" s="61"/>
      <c r="E77" s="61"/>
      <c r="F77" s="87"/>
      <c r="G77" s="109"/>
      <c r="H77" s="203"/>
      <c r="I77" s="107">
        <f>Tabel5[[#This Row],[Beløb pr. udgiftspost
kr.]]-Tabel5[[#This Row],[Ikke tilskudsberegtiget]]</f>
        <v>0</v>
      </c>
      <c r="J77" s="93"/>
      <c r="K77" s="93"/>
      <c r="L77" s="93"/>
      <c r="M77" s="93"/>
      <c r="N77" s="93"/>
      <c r="O77" s="11"/>
      <c r="P77" s="204">
        <f>IFERROR(ROUND(IF($O77=Liste!$H$4,$C77*'Skema 2'!$F$24,IF($O77=Liste!$H$2,$C77,IF($O77=Liste!$H$3,"-"))),2)," ")</f>
        <v>0</v>
      </c>
      <c r="Q77" s="204">
        <f>IFERROR(ROUND(IF($O77=Liste!$H$4,$C77*'Skema 2'!$F$25,IF($O77=Liste!$H$3,$C77,IF($O77=Liste!$H$2," "))),2)," ")</f>
        <v>0</v>
      </c>
      <c r="R77" s="80" t="str">
        <f>IFERROR(Tabel5[[#This Row],[Beløb LAG
kr.]]/Tabel5[[#This Row],[Beløb pr. udgiftspost
kr.]]*Tabel5[[#This Row],[Godkendte udgifter]]," ")</f>
        <v xml:space="preserve"> </v>
      </c>
      <c r="S77" s="99" t="str">
        <f>IFERROR(Tabel5[[#This Row],[Beløb FLAG
kr.]]/Tabel5[[#This Row],[Beløb pr. udgiftspost
kr.]]*Tabel5[[#This Row],[Godkendte udgifter]]," ")</f>
        <v xml:space="preserve"> </v>
      </c>
      <c r="T77" s="155"/>
    </row>
    <row r="78" spans="1:20" x14ac:dyDescent="0.2">
      <c r="A78" s="154"/>
      <c r="B78" s="202"/>
      <c r="C78" s="17"/>
      <c r="D78" s="61"/>
      <c r="E78" s="61"/>
      <c r="F78" s="87"/>
      <c r="G78" s="109"/>
      <c r="H78" s="203"/>
      <c r="I78" s="107">
        <f>Tabel5[[#This Row],[Beløb pr. udgiftspost
kr.]]-Tabel5[[#This Row],[Ikke tilskudsberegtiget]]</f>
        <v>0</v>
      </c>
      <c r="J78" s="93"/>
      <c r="K78" s="93"/>
      <c r="L78" s="93"/>
      <c r="M78" s="93"/>
      <c r="N78" s="93"/>
      <c r="O78" s="11"/>
      <c r="P78" s="204">
        <f>IFERROR(ROUND(IF($O78=Liste!$H$4,$C78*'Skema 2'!$F$24,IF($O78=Liste!$H$2,$C78,IF($O78=Liste!$H$3,"-"))),2)," ")</f>
        <v>0</v>
      </c>
      <c r="Q78" s="204">
        <f>IFERROR(ROUND(IF($O78=Liste!$H$4,$C78*'Skema 2'!$F$25,IF($O78=Liste!$H$3,$C78,IF($O78=Liste!$H$2," "))),2)," ")</f>
        <v>0</v>
      </c>
      <c r="R78" s="80" t="str">
        <f>IFERROR(Tabel5[[#This Row],[Beløb LAG
kr.]]/Tabel5[[#This Row],[Beløb pr. udgiftspost
kr.]]*Tabel5[[#This Row],[Godkendte udgifter]]," ")</f>
        <v xml:space="preserve"> </v>
      </c>
      <c r="S78" s="99" t="str">
        <f>IFERROR(Tabel5[[#This Row],[Beløb FLAG
kr.]]/Tabel5[[#This Row],[Beløb pr. udgiftspost
kr.]]*Tabel5[[#This Row],[Godkendte udgifter]]," ")</f>
        <v xml:space="preserve"> </v>
      </c>
      <c r="T78" s="155"/>
    </row>
    <row r="79" spans="1:20" x14ac:dyDescent="0.2">
      <c r="A79" s="154"/>
      <c r="B79" s="202"/>
      <c r="C79" s="17"/>
      <c r="D79" s="61"/>
      <c r="E79" s="61"/>
      <c r="F79" s="87"/>
      <c r="G79" s="109"/>
      <c r="H79" s="203"/>
      <c r="I79" s="107">
        <f>Tabel5[[#This Row],[Beløb pr. udgiftspost
kr.]]-Tabel5[[#This Row],[Ikke tilskudsberegtiget]]</f>
        <v>0</v>
      </c>
      <c r="J79" s="93"/>
      <c r="K79" s="93"/>
      <c r="L79" s="93"/>
      <c r="M79" s="93"/>
      <c r="N79" s="93"/>
      <c r="O79" s="11"/>
      <c r="P79" s="204">
        <f>IFERROR(ROUND(IF($O79=Liste!$H$4,$C79*'Skema 2'!$F$24,IF($O79=Liste!$H$2,$C79,IF($O79=Liste!$H$3,"-"))),2)," ")</f>
        <v>0</v>
      </c>
      <c r="Q79" s="204">
        <f>IFERROR(ROUND(IF($O79=Liste!$H$4,$C79*'Skema 2'!$F$25,IF($O79=Liste!$H$3,$C79,IF($O79=Liste!$H$2," "))),2)," ")</f>
        <v>0</v>
      </c>
      <c r="R79" s="80" t="str">
        <f>IFERROR(Tabel5[[#This Row],[Beløb LAG
kr.]]/Tabel5[[#This Row],[Beløb pr. udgiftspost
kr.]]*Tabel5[[#This Row],[Godkendte udgifter]]," ")</f>
        <v xml:space="preserve"> </v>
      </c>
      <c r="S79" s="99" t="str">
        <f>IFERROR(Tabel5[[#This Row],[Beløb FLAG
kr.]]/Tabel5[[#This Row],[Beløb pr. udgiftspost
kr.]]*Tabel5[[#This Row],[Godkendte udgifter]]," ")</f>
        <v xml:space="preserve"> </v>
      </c>
      <c r="T79" s="155"/>
    </row>
    <row r="80" spans="1:20" x14ac:dyDescent="0.2">
      <c r="A80" s="154"/>
      <c r="B80" s="202"/>
      <c r="C80" s="17"/>
      <c r="D80" s="61"/>
      <c r="E80" s="61"/>
      <c r="F80" s="87"/>
      <c r="G80" s="109"/>
      <c r="H80" s="203"/>
      <c r="I80" s="107">
        <f>Tabel5[[#This Row],[Beløb pr. udgiftspost
kr.]]-Tabel5[[#This Row],[Ikke tilskudsberegtiget]]</f>
        <v>0</v>
      </c>
      <c r="J80" s="93"/>
      <c r="K80" s="93"/>
      <c r="L80" s="93"/>
      <c r="M80" s="93"/>
      <c r="N80" s="93"/>
      <c r="O80" s="11"/>
      <c r="P80" s="204">
        <f>IFERROR(ROUND(IF($O80=Liste!$H$4,$C80*'Skema 2'!$F$24,IF($O80=Liste!$H$2,$C80,IF($O80=Liste!$H$3,"-"))),2)," ")</f>
        <v>0</v>
      </c>
      <c r="Q80" s="204">
        <f>IFERROR(ROUND(IF($O80=Liste!$H$4,$C80*'Skema 2'!$F$25,IF($O80=Liste!$H$3,$C80,IF($O80=Liste!$H$2," "))),2)," ")</f>
        <v>0</v>
      </c>
      <c r="R80" s="80" t="str">
        <f>IFERROR(Tabel5[[#This Row],[Beløb LAG
kr.]]/Tabel5[[#This Row],[Beløb pr. udgiftspost
kr.]]*Tabel5[[#This Row],[Godkendte udgifter]]," ")</f>
        <v xml:space="preserve"> </v>
      </c>
      <c r="S80" s="99" t="str">
        <f>IFERROR(Tabel5[[#This Row],[Beløb FLAG
kr.]]/Tabel5[[#This Row],[Beløb pr. udgiftspost
kr.]]*Tabel5[[#This Row],[Godkendte udgifter]]," ")</f>
        <v xml:space="preserve"> </v>
      </c>
      <c r="T80" s="155"/>
    </row>
    <row r="81" spans="1:20" x14ac:dyDescent="0.2">
      <c r="A81" s="154"/>
      <c r="B81" s="202"/>
      <c r="C81" s="17"/>
      <c r="D81" s="61"/>
      <c r="E81" s="61"/>
      <c r="F81" s="87"/>
      <c r="G81" s="109"/>
      <c r="H81" s="203"/>
      <c r="I81" s="107">
        <f>Tabel5[[#This Row],[Beløb pr. udgiftspost
kr.]]-Tabel5[[#This Row],[Ikke tilskudsberegtiget]]</f>
        <v>0</v>
      </c>
      <c r="J81" s="93"/>
      <c r="K81" s="93"/>
      <c r="L81" s="93"/>
      <c r="M81" s="93"/>
      <c r="N81" s="93"/>
      <c r="O81" s="11"/>
      <c r="P81" s="204">
        <f>IFERROR(ROUND(IF($O81=Liste!$H$4,$C81*'Skema 2'!$F$24,IF($O81=Liste!$H$2,$C81,IF($O81=Liste!$H$3,"-"))),2)," ")</f>
        <v>0</v>
      </c>
      <c r="Q81" s="204">
        <f>IFERROR(ROUND(IF($O81=Liste!$H$4,$C81*'Skema 2'!$F$25,IF($O81=Liste!$H$3,$C81,IF($O81=Liste!$H$2," "))),2)," ")</f>
        <v>0</v>
      </c>
      <c r="R81" s="80" t="str">
        <f>IFERROR(Tabel5[[#This Row],[Beløb LAG
kr.]]/Tabel5[[#This Row],[Beløb pr. udgiftspost
kr.]]*Tabel5[[#This Row],[Godkendte udgifter]]," ")</f>
        <v xml:space="preserve"> </v>
      </c>
      <c r="S81" s="99" t="str">
        <f>IFERROR(Tabel5[[#This Row],[Beløb FLAG
kr.]]/Tabel5[[#This Row],[Beløb pr. udgiftspost
kr.]]*Tabel5[[#This Row],[Godkendte udgifter]]," ")</f>
        <v xml:space="preserve"> </v>
      </c>
      <c r="T81" s="155"/>
    </row>
    <row r="82" spans="1:20" x14ac:dyDescent="0.2">
      <c r="A82" s="154"/>
      <c r="B82" s="202"/>
      <c r="C82" s="17"/>
      <c r="D82" s="61"/>
      <c r="E82" s="61"/>
      <c r="F82" s="87"/>
      <c r="G82" s="109"/>
      <c r="H82" s="203"/>
      <c r="I82" s="107">
        <f>Tabel5[[#This Row],[Beløb pr. udgiftspost
kr.]]-Tabel5[[#This Row],[Ikke tilskudsberegtiget]]</f>
        <v>0</v>
      </c>
      <c r="J82" s="93"/>
      <c r="K82" s="93"/>
      <c r="L82" s="93"/>
      <c r="M82" s="93"/>
      <c r="N82" s="93"/>
      <c r="O82" s="11"/>
      <c r="P82" s="204">
        <f>IFERROR(ROUND(IF($O82=Liste!$H$4,$C82*'Skema 2'!$F$24,IF($O82=Liste!$H$2,$C82,IF($O82=Liste!$H$3,"-"))),2)," ")</f>
        <v>0</v>
      </c>
      <c r="Q82" s="204">
        <f>IFERROR(ROUND(IF($O82=Liste!$H$4,$C82*'Skema 2'!$F$25,IF($O82=Liste!$H$3,$C82,IF($O82=Liste!$H$2," "))),2)," ")</f>
        <v>0</v>
      </c>
      <c r="R82" s="80" t="str">
        <f>IFERROR(Tabel5[[#This Row],[Beløb LAG
kr.]]/Tabel5[[#This Row],[Beløb pr. udgiftspost
kr.]]*Tabel5[[#This Row],[Godkendte udgifter]]," ")</f>
        <v xml:space="preserve"> </v>
      </c>
      <c r="S82" s="99" t="str">
        <f>IFERROR(Tabel5[[#This Row],[Beløb FLAG
kr.]]/Tabel5[[#This Row],[Beløb pr. udgiftspost
kr.]]*Tabel5[[#This Row],[Godkendte udgifter]]," ")</f>
        <v xml:space="preserve"> </v>
      </c>
      <c r="T82" s="155"/>
    </row>
    <row r="83" spans="1:20" x14ac:dyDescent="0.2">
      <c r="A83" s="154"/>
      <c r="B83" s="202"/>
      <c r="C83" s="17"/>
      <c r="D83" s="61"/>
      <c r="E83" s="61"/>
      <c r="F83" s="87"/>
      <c r="G83" s="109"/>
      <c r="H83" s="203"/>
      <c r="I83" s="107">
        <f>Tabel5[[#This Row],[Beløb pr. udgiftspost
kr.]]-Tabel5[[#This Row],[Ikke tilskudsberegtiget]]</f>
        <v>0</v>
      </c>
      <c r="J83" s="93"/>
      <c r="K83" s="93"/>
      <c r="L83" s="93"/>
      <c r="M83" s="93"/>
      <c r="N83" s="93"/>
      <c r="O83" s="11"/>
      <c r="P83" s="204">
        <f>IFERROR(ROUND(IF($O83=Liste!$H$4,$C83*'Skema 2'!$F$24,IF($O83=Liste!$H$2,$C83,IF($O83=Liste!$H$3,"-"))),2)," ")</f>
        <v>0</v>
      </c>
      <c r="Q83" s="204">
        <f>IFERROR(ROUND(IF($O83=Liste!$H$4,$C83*'Skema 2'!$F$25,IF($O83=Liste!$H$3,$C83,IF($O83=Liste!$H$2," "))),2)," ")</f>
        <v>0</v>
      </c>
      <c r="R83" s="80" t="str">
        <f>IFERROR(Tabel5[[#This Row],[Beløb LAG
kr.]]/Tabel5[[#This Row],[Beløb pr. udgiftspost
kr.]]*Tabel5[[#This Row],[Godkendte udgifter]]," ")</f>
        <v xml:space="preserve"> </v>
      </c>
      <c r="S83" s="99" t="str">
        <f>IFERROR(Tabel5[[#This Row],[Beløb FLAG
kr.]]/Tabel5[[#This Row],[Beløb pr. udgiftspost
kr.]]*Tabel5[[#This Row],[Godkendte udgifter]]," ")</f>
        <v xml:space="preserve"> </v>
      </c>
      <c r="T83" s="155"/>
    </row>
    <row r="84" spans="1:20" x14ac:dyDescent="0.2">
      <c r="A84" s="154"/>
      <c r="B84" s="202"/>
      <c r="C84" s="17"/>
      <c r="D84" s="61"/>
      <c r="E84" s="61"/>
      <c r="F84" s="87"/>
      <c r="G84" s="109"/>
      <c r="H84" s="203"/>
      <c r="I84" s="107">
        <f>Tabel5[[#This Row],[Beløb pr. udgiftspost
kr.]]-Tabel5[[#This Row],[Ikke tilskudsberegtiget]]</f>
        <v>0</v>
      </c>
      <c r="J84" s="93"/>
      <c r="K84" s="93"/>
      <c r="L84" s="93"/>
      <c r="M84" s="93"/>
      <c r="N84" s="93"/>
      <c r="O84" s="11"/>
      <c r="P84" s="204">
        <f>IFERROR(ROUND(IF($O84=Liste!$H$4,$C84*'Skema 2'!$F$24,IF($O84=Liste!$H$2,$C84,IF($O84=Liste!$H$3,"-"))),2)," ")</f>
        <v>0</v>
      </c>
      <c r="Q84" s="204">
        <f>IFERROR(ROUND(IF($O84=Liste!$H$4,$C84*'Skema 2'!$F$25,IF($O84=Liste!$H$3,$C84,IF($O84=Liste!$H$2," "))),2)," ")</f>
        <v>0</v>
      </c>
      <c r="R84" s="80" t="str">
        <f>IFERROR(Tabel5[[#This Row],[Beløb LAG
kr.]]/Tabel5[[#This Row],[Beløb pr. udgiftspost
kr.]]*Tabel5[[#This Row],[Godkendte udgifter]]," ")</f>
        <v xml:space="preserve"> </v>
      </c>
      <c r="S84" s="99" t="str">
        <f>IFERROR(Tabel5[[#This Row],[Beløb FLAG
kr.]]/Tabel5[[#This Row],[Beløb pr. udgiftspost
kr.]]*Tabel5[[#This Row],[Godkendte udgifter]]," ")</f>
        <v xml:space="preserve"> </v>
      </c>
      <c r="T84" s="155"/>
    </row>
    <row r="85" spans="1:20" x14ac:dyDescent="0.2">
      <c r="A85" s="154"/>
      <c r="B85" s="202"/>
      <c r="C85" s="17"/>
      <c r="D85" s="61"/>
      <c r="E85" s="61"/>
      <c r="F85" s="87"/>
      <c r="G85" s="109"/>
      <c r="H85" s="203"/>
      <c r="I85" s="107">
        <f>Tabel5[[#This Row],[Beløb pr. udgiftspost
kr.]]-Tabel5[[#This Row],[Ikke tilskudsberegtiget]]</f>
        <v>0</v>
      </c>
      <c r="J85" s="93"/>
      <c r="K85" s="93"/>
      <c r="L85" s="93"/>
      <c r="M85" s="93"/>
      <c r="N85" s="93"/>
      <c r="O85" s="11"/>
      <c r="P85" s="204">
        <f>IFERROR(ROUND(IF($O85=Liste!$H$4,$C85*'Skema 2'!$F$24,IF($O85=Liste!$H$2,$C85,IF($O85=Liste!$H$3,"-"))),2)," ")</f>
        <v>0</v>
      </c>
      <c r="Q85" s="204">
        <f>IFERROR(ROUND(IF($O85=Liste!$H$4,$C85*'Skema 2'!$F$25,IF($O85=Liste!$H$3,$C85,IF($O85=Liste!$H$2," "))),2)," ")</f>
        <v>0</v>
      </c>
      <c r="R85" s="80" t="str">
        <f>IFERROR(Tabel5[[#This Row],[Beløb LAG
kr.]]/Tabel5[[#This Row],[Beløb pr. udgiftspost
kr.]]*Tabel5[[#This Row],[Godkendte udgifter]]," ")</f>
        <v xml:space="preserve"> </v>
      </c>
      <c r="S85" s="99" t="str">
        <f>IFERROR(Tabel5[[#This Row],[Beløb FLAG
kr.]]/Tabel5[[#This Row],[Beløb pr. udgiftspost
kr.]]*Tabel5[[#This Row],[Godkendte udgifter]]," ")</f>
        <v xml:space="preserve"> </v>
      </c>
      <c r="T85" s="155"/>
    </row>
    <row r="86" spans="1:20" x14ac:dyDescent="0.2">
      <c r="A86" s="154"/>
      <c r="B86" s="202"/>
      <c r="C86" s="17"/>
      <c r="D86" s="61"/>
      <c r="E86" s="61"/>
      <c r="F86" s="87"/>
      <c r="G86" s="109"/>
      <c r="H86" s="203"/>
      <c r="I86" s="107">
        <f>Tabel5[[#This Row],[Beløb pr. udgiftspost
kr.]]-Tabel5[[#This Row],[Ikke tilskudsberegtiget]]</f>
        <v>0</v>
      </c>
      <c r="J86" s="93"/>
      <c r="K86" s="93"/>
      <c r="L86" s="93"/>
      <c r="M86" s="93"/>
      <c r="N86" s="93"/>
      <c r="O86" s="11"/>
      <c r="P86" s="204">
        <f>IFERROR(ROUND(IF($O86=Liste!$H$4,$C86*'Skema 2'!$F$24,IF($O86=Liste!$H$2,$C86,IF($O86=Liste!$H$3,"-"))),2)," ")</f>
        <v>0</v>
      </c>
      <c r="Q86" s="204">
        <f>IFERROR(ROUND(IF($O86=Liste!$H$4,$C86*'Skema 2'!$F$25,IF($O86=Liste!$H$3,$C86,IF($O86=Liste!$H$2," "))),2)," ")</f>
        <v>0</v>
      </c>
      <c r="R86" s="80" t="str">
        <f>IFERROR(Tabel5[[#This Row],[Beløb LAG
kr.]]/Tabel5[[#This Row],[Beløb pr. udgiftspost
kr.]]*Tabel5[[#This Row],[Godkendte udgifter]]," ")</f>
        <v xml:space="preserve"> </v>
      </c>
      <c r="S86" s="99" t="str">
        <f>IFERROR(Tabel5[[#This Row],[Beløb FLAG
kr.]]/Tabel5[[#This Row],[Beløb pr. udgiftspost
kr.]]*Tabel5[[#This Row],[Godkendte udgifter]]," ")</f>
        <v xml:space="preserve"> </v>
      </c>
      <c r="T86" s="155"/>
    </row>
    <row r="87" spans="1:20" x14ac:dyDescent="0.2">
      <c r="A87" s="154"/>
      <c r="B87" s="202"/>
      <c r="C87" s="17"/>
      <c r="D87" s="61"/>
      <c r="E87" s="61"/>
      <c r="F87" s="87"/>
      <c r="G87" s="109"/>
      <c r="H87" s="203"/>
      <c r="I87" s="107">
        <f>Tabel5[[#This Row],[Beløb pr. udgiftspost
kr.]]-Tabel5[[#This Row],[Ikke tilskudsberegtiget]]</f>
        <v>0</v>
      </c>
      <c r="J87" s="93"/>
      <c r="K87" s="93"/>
      <c r="L87" s="93"/>
      <c r="M87" s="93"/>
      <c r="N87" s="93"/>
      <c r="O87" s="11"/>
      <c r="P87" s="204">
        <f>IFERROR(ROUND(IF($O87=Liste!$H$4,$C87*'Skema 2'!$F$24,IF($O87=Liste!$H$2,$C87,IF($O87=Liste!$H$3,"-"))),2)," ")</f>
        <v>0</v>
      </c>
      <c r="Q87" s="204">
        <f>IFERROR(ROUND(IF($O87=Liste!$H$4,$C87*'Skema 2'!$F$25,IF($O87=Liste!$H$3,$C87,IF($O87=Liste!$H$2," "))),2)," ")</f>
        <v>0</v>
      </c>
      <c r="R87" s="80" t="str">
        <f>IFERROR(Tabel5[[#This Row],[Beløb LAG
kr.]]/Tabel5[[#This Row],[Beløb pr. udgiftspost
kr.]]*Tabel5[[#This Row],[Godkendte udgifter]]," ")</f>
        <v xml:space="preserve"> </v>
      </c>
      <c r="S87" s="99" t="str">
        <f>IFERROR(Tabel5[[#This Row],[Beløb FLAG
kr.]]/Tabel5[[#This Row],[Beløb pr. udgiftspost
kr.]]*Tabel5[[#This Row],[Godkendte udgifter]]," ")</f>
        <v xml:space="preserve"> </v>
      </c>
      <c r="T87" s="155"/>
    </row>
    <row r="88" spans="1:20" x14ac:dyDescent="0.2">
      <c r="A88" s="154"/>
      <c r="B88" s="202"/>
      <c r="C88" s="17"/>
      <c r="D88" s="61"/>
      <c r="E88" s="61"/>
      <c r="F88" s="87"/>
      <c r="G88" s="109"/>
      <c r="H88" s="203"/>
      <c r="I88" s="107">
        <f>Tabel5[[#This Row],[Beløb pr. udgiftspost
kr.]]-Tabel5[[#This Row],[Ikke tilskudsberegtiget]]</f>
        <v>0</v>
      </c>
      <c r="J88" s="93"/>
      <c r="K88" s="93"/>
      <c r="L88" s="93"/>
      <c r="M88" s="93"/>
      <c r="N88" s="93"/>
      <c r="O88" s="11"/>
      <c r="P88" s="204">
        <f>IFERROR(ROUND(IF($O88=Liste!$H$4,$C88*'Skema 2'!$F$24,IF($O88=Liste!$H$2,$C88,IF($O88=Liste!$H$3,"-"))),2)," ")</f>
        <v>0</v>
      </c>
      <c r="Q88" s="204">
        <f>IFERROR(ROUND(IF($O88=Liste!$H$4,$C88*'Skema 2'!$F$25,IF($O88=Liste!$H$3,$C88,IF($O88=Liste!$H$2," "))),2)," ")</f>
        <v>0</v>
      </c>
      <c r="R88" s="80" t="str">
        <f>IFERROR(Tabel5[[#This Row],[Beløb LAG
kr.]]/Tabel5[[#This Row],[Beløb pr. udgiftspost
kr.]]*Tabel5[[#This Row],[Godkendte udgifter]]," ")</f>
        <v xml:space="preserve"> </v>
      </c>
      <c r="S88" s="99" t="str">
        <f>IFERROR(Tabel5[[#This Row],[Beløb FLAG
kr.]]/Tabel5[[#This Row],[Beløb pr. udgiftspost
kr.]]*Tabel5[[#This Row],[Godkendte udgifter]]," ")</f>
        <v xml:space="preserve"> </v>
      </c>
      <c r="T88" s="155"/>
    </row>
    <row r="89" spans="1:20" x14ac:dyDescent="0.2">
      <c r="A89" s="154"/>
      <c r="B89" s="202"/>
      <c r="C89" s="17"/>
      <c r="D89" s="61"/>
      <c r="E89" s="61"/>
      <c r="F89" s="87"/>
      <c r="G89" s="109"/>
      <c r="H89" s="203"/>
      <c r="I89" s="107">
        <f>Tabel5[[#This Row],[Beløb pr. udgiftspost
kr.]]-Tabel5[[#This Row],[Ikke tilskudsberegtiget]]</f>
        <v>0</v>
      </c>
      <c r="J89" s="93"/>
      <c r="K89" s="93"/>
      <c r="L89" s="93"/>
      <c r="M89" s="93"/>
      <c r="N89" s="93"/>
      <c r="O89" s="11"/>
      <c r="P89" s="204">
        <f>IFERROR(ROUND(IF($O89=Liste!$H$4,$C89*'Skema 2'!$F$24,IF($O89=Liste!$H$2,$C89,IF($O89=Liste!$H$3,"-"))),2)," ")</f>
        <v>0</v>
      </c>
      <c r="Q89" s="204">
        <f>IFERROR(ROUND(IF($O89=Liste!$H$4,$C89*'Skema 2'!$F$25,IF($O89=Liste!$H$3,$C89,IF($O89=Liste!$H$2," "))),2)," ")</f>
        <v>0</v>
      </c>
      <c r="R89" s="80" t="str">
        <f>IFERROR(Tabel5[[#This Row],[Beløb LAG
kr.]]/Tabel5[[#This Row],[Beløb pr. udgiftspost
kr.]]*Tabel5[[#This Row],[Godkendte udgifter]]," ")</f>
        <v xml:space="preserve"> </v>
      </c>
      <c r="S89" s="99" t="str">
        <f>IFERROR(Tabel5[[#This Row],[Beløb FLAG
kr.]]/Tabel5[[#This Row],[Beløb pr. udgiftspost
kr.]]*Tabel5[[#This Row],[Godkendte udgifter]]," ")</f>
        <v xml:space="preserve"> </v>
      </c>
      <c r="T89" s="155"/>
    </row>
    <row r="90" spans="1:20" x14ac:dyDescent="0.2">
      <c r="A90" s="154"/>
      <c r="B90" s="202"/>
      <c r="C90" s="17"/>
      <c r="D90" s="61"/>
      <c r="E90" s="61"/>
      <c r="F90" s="87"/>
      <c r="G90" s="109"/>
      <c r="H90" s="203"/>
      <c r="I90" s="107">
        <f>Tabel5[[#This Row],[Beløb pr. udgiftspost
kr.]]-Tabel5[[#This Row],[Ikke tilskudsberegtiget]]</f>
        <v>0</v>
      </c>
      <c r="J90" s="93"/>
      <c r="K90" s="93"/>
      <c r="L90" s="93"/>
      <c r="M90" s="93"/>
      <c r="N90" s="93"/>
      <c r="O90" s="11"/>
      <c r="P90" s="204">
        <f>IFERROR(ROUND(IF($O90=Liste!$H$4,$C90*'Skema 2'!$F$24,IF($O90=Liste!$H$2,$C90,IF($O90=Liste!$H$3,"-"))),2)," ")</f>
        <v>0</v>
      </c>
      <c r="Q90" s="204">
        <f>IFERROR(ROUND(IF($O90=Liste!$H$4,$C90*'Skema 2'!$F$25,IF($O90=Liste!$H$3,$C90,IF($O90=Liste!$H$2," "))),2)," ")</f>
        <v>0</v>
      </c>
      <c r="R90" s="80" t="str">
        <f>IFERROR(Tabel5[[#This Row],[Beløb LAG
kr.]]/Tabel5[[#This Row],[Beløb pr. udgiftspost
kr.]]*Tabel5[[#This Row],[Godkendte udgifter]]," ")</f>
        <v xml:space="preserve"> </v>
      </c>
      <c r="S90" s="99" t="str">
        <f>IFERROR(Tabel5[[#This Row],[Beløb FLAG
kr.]]/Tabel5[[#This Row],[Beløb pr. udgiftspost
kr.]]*Tabel5[[#This Row],[Godkendte udgifter]]," ")</f>
        <v xml:space="preserve"> </v>
      </c>
      <c r="T90" s="155"/>
    </row>
    <row r="91" spans="1:20" x14ac:dyDescent="0.2">
      <c r="A91" s="154"/>
      <c r="B91" s="202"/>
      <c r="C91" s="17"/>
      <c r="D91" s="61"/>
      <c r="E91" s="61"/>
      <c r="F91" s="87"/>
      <c r="G91" s="109"/>
      <c r="H91" s="203"/>
      <c r="I91" s="107">
        <f>Tabel5[[#This Row],[Beløb pr. udgiftspost
kr.]]-Tabel5[[#This Row],[Ikke tilskudsberegtiget]]</f>
        <v>0</v>
      </c>
      <c r="J91" s="93"/>
      <c r="K91" s="93"/>
      <c r="L91" s="93"/>
      <c r="M91" s="93"/>
      <c r="N91" s="93"/>
      <c r="O91" s="11"/>
      <c r="P91" s="204">
        <f>IFERROR(ROUND(IF($O91=Liste!$H$4,$C91*'Skema 2'!$F$24,IF($O91=Liste!$H$2,$C91,IF($O91=Liste!$H$3,"-"))),2)," ")</f>
        <v>0</v>
      </c>
      <c r="Q91" s="204">
        <f>IFERROR(ROUND(IF($O91=Liste!$H$4,$C91*'Skema 2'!$F$25,IF($O91=Liste!$H$3,$C91,IF($O91=Liste!$H$2," "))),2)," ")</f>
        <v>0</v>
      </c>
      <c r="R91" s="80" t="str">
        <f>IFERROR(Tabel5[[#This Row],[Beløb LAG
kr.]]/Tabel5[[#This Row],[Beløb pr. udgiftspost
kr.]]*Tabel5[[#This Row],[Godkendte udgifter]]," ")</f>
        <v xml:space="preserve"> </v>
      </c>
      <c r="S91" s="99" t="str">
        <f>IFERROR(Tabel5[[#This Row],[Beløb FLAG
kr.]]/Tabel5[[#This Row],[Beløb pr. udgiftspost
kr.]]*Tabel5[[#This Row],[Godkendte udgifter]]," ")</f>
        <v xml:space="preserve"> </v>
      </c>
      <c r="T91" s="155"/>
    </row>
    <row r="92" spans="1:20" x14ac:dyDescent="0.2">
      <c r="A92" s="154"/>
      <c r="B92" s="202"/>
      <c r="C92" s="17"/>
      <c r="D92" s="61"/>
      <c r="E92" s="61"/>
      <c r="F92" s="87"/>
      <c r="G92" s="109"/>
      <c r="H92" s="203"/>
      <c r="I92" s="107">
        <f>Tabel5[[#This Row],[Beløb pr. udgiftspost
kr.]]-Tabel5[[#This Row],[Ikke tilskudsberegtiget]]</f>
        <v>0</v>
      </c>
      <c r="J92" s="93"/>
      <c r="K92" s="93"/>
      <c r="L92" s="93"/>
      <c r="M92" s="93"/>
      <c r="N92" s="93"/>
      <c r="O92" s="11"/>
      <c r="P92" s="204">
        <f>IFERROR(ROUND(IF($O92=Liste!$H$4,$C92*'Skema 2'!$F$24,IF($O92=Liste!$H$2,$C92,IF($O92=Liste!$H$3,"-"))),2)," ")</f>
        <v>0</v>
      </c>
      <c r="Q92" s="204">
        <f>IFERROR(ROUND(IF($O92=Liste!$H$4,$C92*'Skema 2'!$F$25,IF($O92=Liste!$H$3,$C92,IF($O92=Liste!$H$2," "))),2)," ")</f>
        <v>0</v>
      </c>
      <c r="R92" s="80" t="str">
        <f>IFERROR(Tabel5[[#This Row],[Beløb LAG
kr.]]/Tabel5[[#This Row],[Beløb pr. udgiftspost
kr.]]*Tabel5[[#This Row],[Godkendte udgifter]]," ")</f>
        <v xml:space="preserve"> </v>
      </c>
      <c r="S92" s="99" t="str">
        <f>IFERROR(Tabel5[[#This Row],[Beløb FLAG
kr.]]/Tabel5[[#This Row],[Beløb pr. udgiftspost
kr.]]*Tabel5[[#This Row],[Godkendte udgifter]]," ")</f>
        <v xml:space="preserve"> </v>
      </c>
      <c r="T92" s="155"/>
    </row>
    <row r="93" spans="1:20" x14ac:dyDescent="0.2">
      <c r="A93" s="154"/>
      <c r="B93" s="202"/>
      <c r="C93" s="17"/>
      <c r="D93" s="61"/>
      <c r="E93" s="61"/>
      <c r="F93" s="87"/>
      <c r="G93" s="109"/>
      <c r="H93" s="203"/>
      <c r="I93" s="107">
        <f>Tabel5[[#This Row],[Beløb pr. udgiftspost
kr.]]-Tabel5[[#This Row],[Ikke tilskudsberegtiget]]</f>
        <v>0</v>
      </c>
      <c r="J93" s="93"/>
      <c r="K93" s="93"/>
      <c r="L93" s="93"/>
      <c r="M93" s="93"/>
      <c r="N93" s="93"/>
      <c r="O93" s="11"/>
      <c r="P93" s="204">
        <f>IFERROR(ROUND(IF($O93=Liste!$H$4,$C93*'Skema 2'!$F$24,IF($O93=Liste!$H$2,$C93,IF($O93=Liste!$H$3,"-"))),2)," ")</f>
        <v>0</v>
      </c>
      <c r="Q93" s="204">
        <f>IFERROR(ROUND(IF($O93=Liste!$H$4,$C93*'Skema 2'!$F$25,IF($O93=Liste!$H$3,$C93,IF($O93=Liste!$H$2," "))),2)," ")</f>
        <v>0</v>
      </c>
      <c r="R93" s="80" t="str">
        <f>IFERROR(Tabel5[[#This Row],[Beløb LAG
kr.]]/Tabel5[[#This Row],[Beløb pr. udgiftspost
kr.]]*Tabel5[[#This Row],[Godkendte udgifter]]," ")</f>
        <v xml:space="preserve"> </v>
      </c>
      <c r="S93" s="99" t="str">
        <f>IFERROR(Tabel5[[#This Row],[Beløb FLAG
kr.]]/Tabel5[[#This Row],[Beløb pr. udgiftspost
kr.]]*Tabel5[[#This Row],[Godkendte udgifter]]," ")</f>
        <v xml:space="preserve"> </v>
      </c>
      <c r="T93" s="155"/>
    </row>
    <row r="94" spans="1:20" x14ac:dyDescent="0.2">
      <c r="A94" s="154"/>
      <c r="B94" s="202"/>
      <c r="C94" s="17"/>
      <c r="D94" s="61"/>
      <c r="E94" s="61"/>
      <c r="F94" s="87"/>
      <c r="G94" s="109"/>
      <c r="H94" s="203"/>
      <c r="I94" s="107">
        <f>Tabel5[[#This Row],[Beløb pr. udgiftspost
kr.]]-Tabel5[[#This Row],[Ikke tilskudsberegtiget]]</f>
        <v>0</v>
      </c>
      <c r="J94" s="93"/>
      <c r="K94" s="93"/>
      <c r="L94" s="93"/>
      <c r="M94" s="93"/>
      <c r="N94" s="93"/>
      <c r="O94" s="11"/>
      <c r="P94" s="204">
        <f>IFERROR(ROUND(IF($O94=Liste!$H$4,$C94*'Skema 2'!$F$24,IF($O94=Liste!$H$2,$C94,IF($O94=Liste!$H$3,"-"))),2)," ")</f>
        <v>0</v>
      </c>
      <c r="Q94" s="204">
        <f>IFERROR(ROUND(IF($O94=Liste!$H$4,$C94*'Skema 2'!$F$25,IF($O94=Liste!$H$3,$C94,IF($O94=Liste!$H$2," "))),2)," ")</f>
        <v>0</v>
      </c>
      <c r="R94" s="80" t="str">
        <f>IFERROR(Tabel5[[#This Row],[Beløb LAG
kr.]]/Tabel5[[#This Row],[Beløb pr. udgiftspost
kr.]]*Tabel5[[#This Row],[Godkendte udgifter]]," ")</f>
        <v xml:space="preserve"> </v>
      </c>
      <c r="S94" s="99" t="str">
        <f>IFERROR(Tabel5[[#This Row],[Beløb FLAG
kr.]]/Tabel5[[#This Row],[Beløb pr. udgiftspost
kr.]]*Tabel5[[#This Row],[Godkendte udgifter]]," ")</f>
        <v xml:space="preserve"> </v>
      </c>
      <c r="T94" s="155"/>
    </row>
    <row r="95" spans="1:20" x14ac:dyDescent="0.2">
      <c r="A95" s="154"/>
      <c r="B95" s="202"/>
      <c r="C95" s="17"/>
      <c r="D95" s="61"/>
      <c r="E95" s="61"/>
      <c r="F95" s="87"/>
      <c r="G95" s="109"/>
      <c r="H95" s="203"/>
      <c r="I95" s="107">
        <f>Tabel5[[#This Row],[Beløb pr. udgiftspost
kr.]]-Tabel5[[#This Row],[Ikke tilskudsberegtiget]]</f>
        <v>0</v>
      </c>
      <c r="J95" s="93"/>
      <c r="K95" s="93"/>
      <c r="L95" s="93"/>
      <c r="M95" s="93"/>
      <c r="N95" s="93"/>
      <c r="O95" s="11"/>
      <c r="P95" s="204">
        <f>IFERROR(ROUND(IF($O95=Liste!$H$4,$C95*'Skema 2'!$F$24,IF($O95=Liste!$H$2,$C95,IF($O95=Liste!$H$3,"-"))),2)," ")</f>
        <v>0</v>
      </c>
      <c r="Q95" s="204">
        <f>IFERROR(ROUND(IF($O95=Liste!$H$4,$C95*'Skema 2'!$F$25,IF($O95=Liste!$H$3,$C95,IF($O95=Liste!$H$2," "))),2)," ")</f>
        <v>0</v>
      </c>
      <c r="R95" s="80" t="str">
        <f>IFERROR(Tabel5[[#This Row],[Beløb LAG
kr.]]/Tabel5[[#This Row],[Beløb pr. udgiftspost
kr.]]*Tabel5[[#This Row],[Godkendte udgifter]]," ")</f>
        <v xml:space="preserve"> </v>
      </c>
      <c r="S95" s="99" t="str">
        <f>IFERROR(Tabel5[[#This Row],[Beløb FLAG
kr.]]/Tabel5[[#This Row],[Beløb pr. udgiftspost
kr.]]*Tabel5[[#This Row],[Godkendte udgifter]]," ")</f>
        <v xml:space="preserve"> </v>
      </c>
      <c r="T95" s="155"/>
    </row>
    <row r="96" spans="1:20" x14ac:dyDescent="0.2">
      <c r="A96" s="154"/>
      <c r="B96" s="202"/>
      <c r="C96" s="17"/>
      <c r="D96" s="61"/>
      <c r="E96" s="61"/>
      <c r="F96" s="87"/>
      <c r="G96" s="109"/>
      <c r="H96" s="203"/>
      <c r="I96" s="107">
        <f>Tabel5[[#This Row],[Beløb pr. udgiftspost
kr.]]-Tabel5[[#This Row],[Ikke tilskudsberegtiget]]</f>
        <v>0</v>
      </c>
      <c r="J96" s="93"/>
      <c r="K96" s="93"/>
      <c r="L96" s="93"/>
      <c r="M96" s="93"/>
      <c r="N96" s="93"/>
      <c r="O96" s="11"/>
      <c r="P96" s="204">
        <f>IFERROR(ROUND(IF($O96=Liste!$H$4,$C96*'Skema 2'!$F$24,IF($O96=Liste!$H$2,$C96,IF($O96=Liste!$H$3,"-"))),2)," ")</f>
        <v>0</v>
      </c>
      <c r="Q96" s="204">
        <f>IFERROR(ROUND(IF($O96=Liste!$H$4,$C96*'Skema 2'!$F$25,IF($O96=Liste!$H$3,$C96,IF($O96=Liste!$H$2," "))),2)," ")</f>
        <v>0</v>
      </c>
      <c r="R96" s="80" t="str">
        <f>IFERROR(Tabel5[[#This Row],[Beløb LAG
kr.]]/Tabel5[[#This Row],[Beløb pr. udgiftspost
kr.]]*Tabel5[[#This Row],[Godkendte udgifter]]," ")</f>
        <v xml:space="preserve"> </v>
      </c>
      <c r="S96" s="99" t="str">
        <f>IFERROR(Tabel5[[#This Row],[Beløb FLAG
kr.]]/Tabel5[[#This Row],[Beløb pr. udgiftspost
kr.]]*Tabel5[[#This Row],[Godkendte udgifter]]," ")</f>
        <v xml:space="preserve"> </v>
      </c>
      <c r="T96" s="155"/>
    </row>
    <row r="97" spans="1:20" x14ac:dyDescent="0.2">
      <c r="A97" s="154"/>
      <c r="B97" s="202"/>
      <c r="C97" s="17"/>
      <c r="D97" s="61"/>
      <c r="E97" s="61"/>
      <c r="F97" s="87"/>
      <c r="G97" s="109"/>
      <c r="H97" s="203"/>
      <c r="I97" s="107">
        <f>Tabel5[[#This Row],[Beløb pr. udgiftspost
kr.]]-Tabel5[[#This Row],[Ikke tilskudsberegtiget]]</f>
        <v>0</v>
      </c>
      <c r="J97" s="93"/>
      <c r="K97" s="93"/>
      <c r="L97" s="93"/>
      <c r="M97" s="93"/>
      <c r="N97" s="93"/>
      <c r="O97" s="11"/>
      <c r="P97" s="204">
        <f>IFERROR(ROUND(IF($O97=Liste!$H$4,$C97*'Skema 2'!$F$24,IF($O97=Liste!$H$2,$C97,IF($O97=Liste!$H$3,"-"))),2)," ")</f>
        <v>0</v>
      </c>
      <c r="Q97" s="204">
        <f>IFERROR(ROUND(IF($O97=Liste!$H$4,$C97*'Skema 2'!$F$25,IF($O97=Liste!$H$3,$C97,IF($O97=Liste!$H$2," "))),2)," ")</f>
        <v>0</v>
      </c>
      <c r="R97" s="80" t="str">
        <f>IFERROR(Tabel5[[#This Row],[Beløb LAG
kr.]]/Tabel5[[#This Row],[Beløb pr. udgiftspost
kr.]]*Tabel5[[#This Row],[Godkendte udgifter]]," ")</f>
        <v xml:space="preserve"> </v>
      </c>
      <c r="S97" s="99" t="str">
        <f>IFERROR(Tabel5[[#This Row],[Beløb FLAG
kr.]]/Tabel5[[#This Row],[Beløb pr. udgiftspost
kr.]]*Tabel5[[#This Row],[Godkendte udgifter]]," ")</f>
        <v xml:space="preserve"> </v>
      </c>
      <c r="T97" s="155"/>
    </row>
    <row r="98" spans="1:20" x14ac:dyDescent="0.2">
      <c r="A98" s="154"/>
      <c r="B98" s="202"/>
      <c r="C98" s="17"/>
      <c r="D98" s="61"/>
      <c r="E98" s="61"/>
      <c r="F98" s="87"/>
      <c r="G98" s="109"/>
      <c r="H98" s="203"/>
      <c r="I98" s="107">
        <f>Tabel5[[#This Row],[Beløb pr. udgiftspost
kr.]]-Tabel5[[#This Row],[Ikke tilskudsberegtiget]]</f>
        <v>0</v>
      </c>
      <c r="J98" s="93"/>
      <c r="K98" s="93"/>
      <c r="L98" s="93"/>
      <c r="M98" s="93"/>
      <c r="N98" s="93"/>
      <c r="O98" s="11"/>
      <c r="P98" s="204">
        <f>IFERROR(ROUND(IF($O98=Liste!$H$4,$C98*'Skema 2'!$F$24,IF($O98=Liste!$H$2,$C98,IF($O98=Liste!$H$3,"-"))),2)," ")</f>
        <v>0</v>
      </c>
      <c r="Q98" s="204">
        <f>IFERROR(ROUND(IF($O98=Liste!$H$4,$C98*'Skema 2'!$F$25,IF($O98=Liste!$H$3,$C98,IF($O98=Liste!$H$2," "))),2)," ")</f>
        <v>0</v>
      </c>
      <c r="R98" s="80" t="str">
        <f>IFERROR(Tabel5[[#This Row],[Beløb LAG
kr.]]/Tabel5[[#This Row],[Beløb pr. udgiftspost
kr.]]*Tabel5[[#This Row],[Godkendte udgifter]]," ")</f>
        <v xml:space="preserve"> </v>
      </c>
      <c r="S98" s="99" t="str">
        <f>IFERROR(Tabel5[[#This Row],[Beløb FLAG
kr.]]/Tabel5[[#This Row],[Beløb pr. udgiftspost
kr.]]*Tabel5[[#This Row],[Godkendte udgifter]]," ")</f>
        <v xml:space="preserve"> </v>
      </c>
      <c r="T98" s="155"/>
    </row>
    <row r="99" spans="1:20" x14ac:dyDescent="0.2">
      <c r="A99" s="154"/>
      <c r="B99" s="202"/>
      <c r="C99" s="17"/>
      <c r="D99" s="61"/>
      <c r="E99" s="61"/>
      <c r="F99" s="87"/>
      <c r="G99" s="109"/>
      <c r="H99" s="203"/>
      <c r="I99" s="107">
        <f>Tabel5[[#This Row],[Beløb pr. udgiftspost
kr.]]-Tabel5[[#This Row],[Ikke tilskudsberegtiget]]</f>
        <v>0</v>
      </c>
      <c r="J99" s="93"/>
      <c r="K99" s="93"/>
      <c r="L99" s="93"/>
      <c r="M99" s="93"/>
      <c r="N99" s="93"/>
      <c r="O99" s="11"/>
      <c r="P99" s="204">
        <f>IFERROR(ROUND(IF($O99=Liste!$H$4,$C99*'Skema 2'!$F$24,IF($O99=Liste!$H$2,$C99,IF($O99=Liste!$H$3,"-"))),2)," ")</f>
        <v>0</v>
      </c>
      <c r="Q99" s="204">
        <f>IFERROR(ROUND(IF($O99=Liste!$H$4,$C99*'Skema 2'!$F$25,IF($O99=Liste!$H$3,$C99,IF($O99=Liste!$H$2," "))),2)," ")</f>
        <v>0</v>
      </c>
      <c r="R99" s="80" t="str">
        <f>IFERROR(Tabel5[[#This Row],[Beløb LAG
kr.]]/Tabel5[[#This Row],[Beløb pr. udgiftspost
kr.]]*Tabel5[[#This Row],[Godkendte udgifter]]," ")</f>
        <v xml:space="preserve"> </v>
      </c>
      <c r="S99" s="99" t="str">
        <f>IFERROR(Tabel5[[#This Row],[Beløb FLAG
kr.]]/Tabel5[[#This Row],[Beløb pr. udgiftspost
kr.]]*Tabel5[[#This Row],[Godkendte udgifter]]," ")</f>
        <v xml:space="preserve"> </v>
      </c>
      <c r="T99" s="155"/>
    </row>
    <row r="100" spans="1:20" x14ac:dyDescent="0.2">
      <c r="A100" s="154"/>
      <c r="B100" s="202"/>
      <c r="C100" s="17"/>
      <c r="D100" s="61"/>
      <c r="E100" s="61"/>
      <c r="F100" s="87"/>
      <c r="G100" s="109"/>
      <c r="H100" s="203"/>
      <c r="I100" s="107">
        <f>Tabel5[[#This Row],[Beløb pr. udgiftspost
kr.]]-Tabel5[[#This Row],[Ikke tilskudsberegtiget]]</f>
        <v>0</v>
      </c>
      <c r="J100" s="93"/>
      <c r="K100" s="93"/>
      <c r="L100" s="93"/>
      <c r="M100" s="93"/>
      <c r="N100" s="93"/>
      <c r="O100" s="11"/>
      <c r="P100" s="204">
        <f>IFERROR(ROUND(IF($O100=Liste!$H$4,$C100*'Skema 2'!$F$24,IF($O100=Liste!$H$2,$C100,IF($O100=Liste!$H$3,"-"))),2)," ")</f>
        <v>0</v>
      </c>
      <c r="Q100" s="204">
        <f>IFERROR(ROUND(IF($O100=Liste!$H$4,$C100*'Skema 2'!$F$25,IF($O100=Liste!$H$3,$C100,IF($O100=Liste!$H$2," "))),2)," ")</f>
        <v>0</v>
      </c>
      <c r="R100" s="80" t="str">
        <f>IFERROR(Tabel5[[#This Row],[Beløb LAG
kr.]]/Tabel5[[#This Row],[Beløb pr. udgiftspost
kr.]]*Tabel5[[#This Row],[Godkendte udgifter]]," ")</f>
        <v xml:space="preserve"> </v>
      </c>
      <c r="S100" s="99" t="str">
        <f>IFERROR(Tabel5[[#This Row],[Beløb FLAG
kr.]]/Tabel5[[#This Row],[Beløb pr. udgiftspost
kr.]]*Tabel5[[#This Row],[Godkendte udgifter]]," ")</f>
        <v xml:space="preserve"> </v>
      </c>
      <c r="T100" s="155"/>
    </row>
    <row r="101" spans="1:20" x14ac:dyDescent="0.2">
      <c r="A101" s="154"/>
      <c r="B101" s="202"/>
      <c r="C101" s="17"/>
      <c r="D101" s="61"/>
      <c r="E101" s="61"/>
      <c r="F101" s="87"/>
      <c r="G101" s="109"/>
      <c r="H101" s="203"/>
      <c r="I101" s="107">
        <f>Tabel5[[#This Row],[Beløb pr. udgiftspost
kr.]]-Tabel5[[#This Row],[Ikke tilskudsberegtiget]]</f>
        <v>0</v>
      </c>
      <c r="J101" s="93"/>
      <c r="K101" s="93"/>
      <c r="L101" s="93"/>
      <c r="M101" s="93"/>
      <c r="N101" s="93"/>
      <c r="O101" s="11"/>
      <c r="P101" s="204">
        <f>IFERROR(ROUND(IF($O101=Liste!$H$4,$C101*'Skema 2'!$F$24,IF($O101=Liste!$H$2,$C101,IF($O101=Liste!$H$3,"-"))),2)," ")</f>
        <v>0</v>
      </c>
      <c r="Q101" s="204">
        <f>IFERROR(ROUND(IF($O101=Liste!$H$4,$C101*'Skema 2'!$F$25,IF($O101=Liste!$H$3,$C101,IF($O101=Liste!$H$2," "))),2)," ")</f>
        <v>0</v>
      </c>
      <c r="R101" s="80" t="str">
        <f>IFERROR(Tabel5[[#This Row],[Beløb LAG
kr.]]/Tabel5[[#This Row],[Beløb pr. udgiftspost
kr.]]*Tabel5[[#This Row],[Godkendte udgifter]]," ")</f>
        <v xml:space="preserve"> </v>
      </c>
      <c r="S101" s="99" t="str">
        <f>IFERROR(Tabel5[[#This Row],[Beløb FLAG
kr.]]/Tabel5[[#This Row],[Beløb pr. udgiftspost
kr.]]*Tabel5[[#This Row],[Godkendte udgifter]]," ")</f>
        <v xml:space="preserve"> </v>
      </c>
      <c r="T101" s="155"/>
    </row>
    <row r="102" spans="1:20" x14ac:dyDescent="0.2">
      <c r="A102" s="154"/>
      <c r="B102" s="202"/>
      <c r="C102" s="17"/>
      <c r="D102" s="61"/>
      <c r="E102" s="61"/>
      <c r="F102" s="87"/>
      <c r="G102" s="109"/>
      <c r="H102" s="203"/>
      <c r="I102" s="107">
        <f>Tabel5[[#This Row],[Beløb pr. udgiftspost
kr.]]-Tabel5[[#This Row],[Ikke tilskudsberegtiget]]</f>
        <v>0</v>
      </c>
      <c r="J102" s="93"/>
      <c r="K102" s="93"/>
      <c r="L102" s="93"/>
      <c r="M102" s="93"/>
      <c r="N102" s="93"/>
      <c r="O102" s="11"/>
      <c r="P102" s="204">
        <f>IFERROR(ROUND(IF($O102=Liste!$H$4,$C102*'Skema 2'!$F$24,IF($O102=Liste!$H$2,$C102,IF($O102=Liste!$H$3,"-"))),2)," ")</f>
        <v>0</v>
      </c>
      <c r="Q102" s="204">
        <f>IFERROR(ROUND(IF($O102=Liste!$H$4,$C102*'Skema 2'!$F$25,IF($O102=Liste!$H$3,$C102,IF($O102=Liste!$H$2," "))),2)," ")</f>
        <v>0</v>
      </c>
      <c r="R102" s="80" t="str">
        <f>IFERROR(Tabel5[[#This Row],[Beløb LAG
kr.]]/Tabel5[[#This Row],[Beløb pr. udgiftspost
kr.]]*Tabel5[[#This Row],[Godkendte udgifter]]," ")</f>
        <v xml:space="preserve"> </v>
      </c>
      <c r="S102" s="99" t="str">
        <f>IFERROR(Tabel5[[#This Row],[Beløb FLAG
kr.]]/Tabel5[[#This Row],[Beløb pr. udgiftspost
kr.]]*Tabel5[[#This Row],[Godkendte udgifter]]," ")</f>
        <v xml:space="preserve"> </v>
      </c>
      <c r="T102" s="155"/>
    </row>
    <row r="103" spans="1:20" x14ac:dyDescent="0.2">
      <c r="A103" s="154"/>
      <c r="B103" s="202"/>
      <c r="C103" s="17"/>
      <c r="D103" s="61"/>
      <c r="E103" s="61"/>
      <c r="F103" s="87"/>
      <c r="G103" s="109"/>
      <c r="H103" s="203"/>
      <c r="I103" s="107">
        <f>Tabel5[[#This Row],[Beløb pr. udgiftspost
kr.]]-Tabel5[[#This Row],[Ikke tilskudsberegtiget]]</f>
        <v>0</v>
      </c>
      <c r="J103" s="93"/>
      <c r="K103" s="93"/>
      <c r="L103" s="93"/>
      <c r="M103" s="93"/>
      <c r="N103" s="93"/>
      <c r="O103" s="11"/>
      <c r="P103" s="204">
        <f>IFERROR(ROUND(IF($O103=Liste!$H$4,$C103*'Skema 2'!$F$24,IF($O103=Liste!$H$2,$C103,IF($O103=Liste!$H$3,"-"))),2)," ")</f>
        <v>0</v>
      </c>
      <c r="Q103" s="204">
        <f>IFERROR(ROUND(IF($O103=Liste!$H$4,$C103*'Skema 2'!$F$25,IF($O103=Liste!$H$3,$C103,IF($O103=Liste!$H$2," "))),2)," ")</f>
        <v>0</v>
      </c>
      <c r="R103" s="80" t="str">
        <f>IFERROR(Tabel5[[#This Row],[Beløb LAG
kr.]]/Tabel5[[#This Row],[Beløb pr. udgiftspost
kr.]]*Tabel5[[#This Row],[Godkendte udgifter]]," ")</f>
        <v xml:space="preserve"> </v>
      </c>
      <c r="S103" s="99" t="str">
        <f>IFERROR(Tabel5[[#This Row],[Beløb FLAG
kr.]]/Tabel5[[#This Row],[Beløb pr. udgiftspost
kr.]]*Tabel5[[#This Row],[Godkendte udgifter]]," ")</f>
        <v xml:space="preserve"> </v>
      </c>
      <c r="T103" s="155"/>
    </row>
    <row r="104" spans="1:20" x14ac:dyDescent="0.2">
      <c r="A104" s="154"/>
      <c r="B104" s="202"/>
      <c r="C104" s="17"/>
      <c r="D104" s="61"/>
      <c r="E104" s="61"/>
      <c r="F104" s="87"/>
      <c r="G104" s="109"/>
      <c r="H104" s="203"/>
      <c r="I104" s="107">
        <f>Tabel5[[#This Row],[Beløb pr. udgiftspost
kr.]]-Tabel5[[#This Row],[Ikke tilskudsberegtiget]]</f>
        <v>0</v>
      </c>
      <c r="J104" s="93"/>
      <c r="K104" s="93"/>
      <c r="L104" s="93"/>
      <c r="M104" s="93"/>
      <c r="N104" s="93"/>
      <c r="O104" s="11"/>
      <c r="P104" s="204">
        <f>IFERROR(ROUND(IF($O104=Liste!$H$4,$C104*'Skema 2'!$F$24,IF($O104=Liste!$H$2,$C104,IF($O104=Liste!$H$3,"-"))),2)," ")</f>
        <v>0</v>
      </c>
      <c r="Q104" s="204">
        <f>IFERROR(ROUND(IF($O104=Liste!$H$4,$C104*'Skema 2'!$F$25,IF($O104=Liste!$H$3,$C104,IF($O104=Liste!$H$2," "))),2)," ")</f>
        <v>0</v>
      </c>
      <c r="R104" s="80" t="str">
        <f>IFERROR(Tabel5[[#This Row],[Beløb LAG
kr.]]/Tabel5[[#This Row],[Beløb pr. udgiftspost
kr.]]*Tabel5[[#This Row],[Godkendte udgifter]]," ")</f>
        <v xml:space="preserve"> </v>
      </c>
      <c r="S104" s="99" t="str">
        <f>IFERROR(Tabel5[[#This Row],[Beløb FLAG
kr.]]/Tabel5[[#This Row],[Beløb pr. udgiftspost
kr.]]*Tabel5[[#This Row],[Godkendte udgifter]]," ")</f>
        <v xml:space="preserve"> </v>
      </c>
      <c r="T104" s="155"/>
    </row>
    <row r="105" spans="1:20" x14ac:dyDescent="0.2">
      <c r="A105" s="154"/>
      <c r="B105" s="202"/>
      <c r="C105" s="17"/>
      <c r="D105" s="61"/>
      <c r="E105" s="61"/>
      <c r="F105" s="87"/>
      <c r="G105" s="109"/>
      <c r="H105" s="203"/>
      <c r="I105" s="107">
        <f>Tabel5[[#This Row],[Beløb pr. udgiftspost
kr.]]-Tabel5[[#This Row],[Ikke tilskudsberegtiget]]</f>
        <v>0</v>
      </c>
      <c r="J105" s="93"/>
      <c r="K105" s="93"/>
      <c r="L105" s="93"/>
      <c r="M105" s="93"/>
      <c r="N105" s="93"/>
      <c r="O105" s="11"/>
      <c r="P105" s="204">
        <f>IFERROR(ROUND(IF($O105=Liste!$H$4,$C105*'Skema 2'!$F$24,IF($O105=Liste!$H$2,$C105,IF($O105=Liste!$H$3,"-"))),2)," ")</f>
        <v>0</v>
      </c>
      <c r="Q105" s="204">
        <f>IFERROR(ROUND(IF($O105=Liste!$H$4,$C105*'Skema 2'!$F$25,IF($O105=Liste!$H$3,$C105,IF($O105=Liste!$H$2," "))),2)," ")</f>
        <v>0</v>
      </c>
      <c r="R105" s="80" t="str">
        <f>IFERROR(Tabel5[[#This Row],[Beløb LAG
kr.]]/Tabel5[[#This Row],[Beløb pr. udgiftspost
kr.]]*Tabel5[[#This Row],[Godkendte udgifter]]," ")</f>
        <v xml:space="preserve"> </v>
      </c>
      <c r="S105" s="99" t="str">
        <f>IFERROR(Tabel5[[#This Row],[Beløb FLAG
kr.]]/Tabel5[[#This Row],[Beløb pr. udgiftspost
kr.]]*Tabel5[[#This Row],[Godkendte udgifter]]," ")</f>
        <v xml:space="preserve"> </v>
      </c>
      <c r="T105" s="155"/>
    </row>
    <row r="106" spans="1:20" x14ac:dyDescent="0.2">
      <c r="A106" s="154"/>
      <c r="B106" s="202"/>
      <c r="C106" s="17"/>
      <c r="D106" s="61"/>
      <c r="E106" s="61"/>
      <c r="F106" s="87"/>
      <c r="G106" s="109"/>
      <c r="H106" s="203"/>
      <c r="I106" s="107">
        <f>Tabel5[[#This Row],[Beløb pr. udgiftspost
kr.]]-Tabel5[[#This Row],[Ikke tilskudsberegtiget]]</f>
        <v>0</v>
      </c>
      <c r="J106" s="93"/>
      <c r="K106" s="93"/>
      <c r="L106" s="93"/>
      <c r="M106" s="93"/>
      <c r="N106" s="93"/>
      <c r="O106" s="11"/>
      <c r="P106" s="204">
        <f>IFERROR(ROUND(IF($O106=Liste!$H$4,$C106*'Skema 2'!$F$24,IF($O106=Liste!$H$2,$C106,IF($O106=Liste!$H$3,"-"))),2)," ")</f>
        <v>0</v>
      </c>
      <c r="Q106" s="204">
        <f>IFERROR(ROUND(IF($O106=Liste!$H$4,$C106*'Skema 2'!$F$25,IF($O106=Liste!$H$3,$C106,IF($O106=Liste!$H$2," "))),2)," ")</f>
        <v>0</v>
      </c>
      <c r="R106" s="80" t="str">
        <f>IFERROR(Tabel5[[#This Row],[Beløb LAG
kr.]]/Tabel5[[#This Row],[Beløb pr. udgiftspost
kr.]]*Tabel5[[#This Row],[Godkendte udgifter]]," ")</f>
        <v xml:space="preserve"> </v>
      </c>
      <c r="S106" s="99" t="str">
        <f>IFERROR(Tabel5[[#This Row],[Beløb FLAG
kr.]]/Tabel5[[#This Row],[Beløb pr. udgiftspost
kr.]]*Tabel5[[#This Row],[Godkendte udgifter]]," ")</f>
        <v xml:space="preserve"> </v>
      </c>
      <c r="T106" s="155"/>
    </row>
    <row r="107" spans="1:20" x14ac:dyDescent="0.2">
      <c r="A107" s="154"/>
      <c r="B107" s="202"/>
      <c r="C107" s="17"/>
      <c r="D107" s="61"/>
      <c r="E107" s="61"/>
      <c r="F107" s="87"/>
      <c r="G107" s="109"/>
      <c r="H107" s="203"/>
      <c r="I107" s="107">
        <f>Tabel5[[#This Row],[Beløb pr. udgiftspost
kr.]]-Tabel5[[#This Row],[Ikke tilskudsberegtiget]]</f>
        <v>0</v>
      </c>
      <c r="J107" s="93"/>
      <c r="K107" s="93"/>
      <c r="L107" s="93"/>
      <c r="M107" s="93"/>
      <c r="N107" s="93"/>
      <c r="O107" s="11"/>
      <c r="P107" s="204">
        <f>IFERROR(ROUND(IF($O107=Liste!$H$4,$C107*'Skema 2'!$F$24,IF($O107=Liste!$H$2,$C107,IF($O107=Liste!$H$3,"-"))),2)," ")</f>
        <v>0</v>
      </c>
      <c r="Q107" s="204">
        <f>IFERROR(ROUND(IF($O107=Liste!$H$4,$C107*'Skema 2'!$F$25,IF($O107=Liste!$H$3,$C107,IF($O107=Liste!$H$2," "))),2)," ")</f>
        <v>0</v>
      </c>
      <c r="R107" s="80" t="str">
        <f>IFERROR(Tabel5[[#This Row],[Beløb LAG
kr.]]/Tabel5[[#This Row],[Beløb pr. udgiftspost
kr.]]*Tabel5[[#This Row],[Godkendte udgifter]]," ")</f>
        <v xml:space="preserve"> </v>
      </c>
      <c r="S107" s="99" t="str">
        <f>IFERROR(Tabel5[[#This Row],[Beløb FLAG
kr.]]/Tabel5[[#This Row],[Beløb pr. udgiftspost
kr.]]*Tabel5[[#This Row],[Godkendte udgifter]]," ")</f>
        <v xml:space="preserve"> </v>
      </c>
      <c r="T107" s="155"/>
    </row>
    <row r="108" spans="1:20" x14ac:dyDescent="0.2">
      <c r="A108" s="154"/>
      <c r="B108" s="202"/>
      <c r="C108" s="17"/>
      <c r="D108" s="61"/>
      <c r="E108" s="61"/>
      <c r="F108" s="87"/>
      <c r="G108" s="109"/>
      <c r="H108" s="203"/>
      <c r="I108" s="107">
        <f>Tabel5[[#This Row],[Beløb pr. udgiftspost
kr.]]-Tabel5[[#This Row],[Ikke tilskudsberegtiget]]</f>
        <v>0</v>
      </c>
      <c r="J108" s="93"/>
      <c r="K108" s="93"/>
      <c r="L108" s="93"/>
      <c r="M108" s="93"/>
      <c r="N108" s="93"/>
      <c r="O108" s="11"/>
      <c r="P108" s="204">
        <f>IFERROR(ROUND(IF($O108=Liste!$H$4,$C108*'Skema 2'!$F$24,IF($O108=Liste!$H$2,$C108,IF($O108=Liste!$H$3,"-"))),2)," ")</f>
        <v>0</v>
      </c>
      <c r="Q108" s="204">
        <f>IFERROR(ROUND(IF($O108=Liste!$H$4,$C108*'Skema 2'!$F$25,IF($O108=Liste!$H$3,$C108,IF($O108=Liste!$H$2," "))),2)," ")</f>
        <v>0</v>
      </c>
      <c r="R108" s="80" t="str">
        <f>IFERROR(Tabel5[[#This Row],[Beløb LAG
kr.]]/Tabel5[[#This Row],[Beløb pr. udgiftspost
kr.]]*Tabel5[[#This Row],[Godkendte udgifter]]," ")</f>
        <v xml:space="preserve"> </v>
      </c>
      <c r="S108" s="99" t="str">
        <f>IFERROR(Tabel5[[#This Row],[Beløb FLAG
kr.]]/Tabel5[[#This Row],[Beløb pr. udgiftspost
kr.]]*Tabel5[[#This Row],[Godkendte udgifter]]," ")</f>
        <v xml:space="preserve"> </v>
      </c>
      <c r="T108" s="155"/>
    </row>
    <row r="109" spans="1:20" x14ac:dyDescent="0.2">
      <c r="A109" s="154"/>
      <c r="B109" s="202"/>
      <c r="C109" s="17"/>
      <c r="D109" s="61"/>
      <c r="E109" s="61"/>
      <c r="F109" s="87"/>
      <c r="G109" s="109"/>
      <c r="H109" s="203"/>
      <c r="I109" s="107">
        <f>Tabel5[[#This Row],[Beløb pr. udgiftspost
kr.]]-Tabel5[[#This Row],[Ikke tilskudsberegtiget]]</f>
        <v>0</v>
      </c>
      <c r="J109" s="93"/>
      <c r="K109" s="93"/>
      <c r="L109" s="93"/>
      <c r="M109" s="93"/>
      <c r="N109" s="93"/>
      <c r="O109" s="11"/>
      <c r="P109" s="204">
        <f>IFERROR(ROUND(IF($O109=Liste!$H$4,$C109*'Skema 2'!$F$24,IF($O109=Liste!$H$2,$C109,IF($O109=Liste!$H$3,"-"))),2)," ")</f>
        <v>0</v>
      </c>
      <c r="Q109" s="204">
        <f>IFERROR(ROUND(IF($O109=Liste!$H$4,$C109*'Skema 2'!$F$25,IF($O109=Liste!$H$3,$C109,IF($O109=Liste!$H$2," "))),2)," ")</f>
        <v>0</v>
      </c>
      <c r="R109" s="80" t="str">
        <f>IFERROR(Tabel5[[#This Row],[Beløb LAG
kr.]]/Tabel5[[#This Row],[Beløb pr. udgiftspost
kr.]]*Tabel5[[#This Row],[Godkendte udgifter]]," ")</f>
        <v xml:space="preserve"> </v>
      </c>
      <c r="S109" s="99" t="str">
        <f>IFERROR(Tabel5[[#This Row],[Beløb FLAG
kr.]]/Tabel5[[#This Row],[Beløb pr. udgiftspost
kr.]]*Tabel5[[#This Row],[Godkendte udgifter]]," ")</f>
        <v xml:space="preserve"> </v>
      </c>
      <c r="T109" s="155"/>
    </row>
    <row r="110" spans="1:20" x14ac:dyDescent="0.2">
      <c r="A110" s="154"/>
      <c r="B110" s="202"/>
      <c r="C110" s="17"/>
      <c r="D110" s="61"/>
      <c r="E110" s="61"/>
      <c r="F110" s="87"/>
      <c r="G110" s="109"/>
      <c r="H110" s="203"/>
      <c r="I110" s="107">
        <f>Tabel5[[#This Row],[Beløb pr. udgiftspost
kr.]]-Tabel5[[#This Row],[Ikke tilskudsberegtiget]]</f>
        <v>0</v>
      </c>
      <c r="J110" s="93"/>
      <c r="K110" s="93"/>
      <c r="L110" s="93"/>
      <c r="M110" s="93"/>
      <c r="N110" s="93"/>
      <c r="O110" s="11"/>
      <c r="P110" s="204">
        <f>IFERROR(ROUND(IF($O110=Liste!$H$4,$C110*'Skema 2'!$F$24,IF($O110=Liste!$H$2,$C110,IF($O110=Liste!$H$3,"-"))),2)," ")</f>
        <v>0</v>
      </c>
      <c r="Q110" s="204">
        <f>IFERROR(ROUND(IF($O110=Liste!$H$4,$C110*'Skema 2'!$F$25,IF($O110=Liste!$H$3,$C110,IF($O110=Liste!$H$2," "))),2)," ")</f>
        <v>0</v>
      </c>
      <c r="R110" s="80" t="str">
        <f>IFERROR(Tabel5[[#This Row],[Beløb LAG
kr.]]/Tabel5[[#This Row],[Beløb pr. udgiftspost
kr.]]*Tabel5[[#This Row],[Godkendte udgifter]]," ")</f>
        <v xml:space="preserve"> </v>
      </c>
      <c r="S110" s="99" t="str">
        <f>IFERROR(Tabel5[[#This Row],[Beløb FLAG
kr.]]/Tabel5[[#This Row],[Beløb pr. udgiftspost
kr.]]*Tabel5[[#This Row],[Godkendte udgifter]]," ")</f>
        <v xml:space="preserve"> </v>
      </c>
      <c r="T110" s="155"/>
    </row>
    <row r="111" spans="1:20" x14ac:dyDescent="0.2">
      <c r="A111" s="154"/>
      <c r="B111" s="202"/>
      <c r="C111" s="17"/>
      <c r="D111" s="61"/>
      <c r="E111" s="61"/>
      <c r="F111" s="87"/>
      <c r="G111" s="109"/>
      <c r="H111" s="203"/>
      <c r="I111" s="107">
        <f>Tabel5[[#This Row],[Beløb pr. udgiftspost
kr.]]-Tabel5[[#This Row],[Ikke tilskudsberegtiget]]</f>
        <v>0</v>
      </c>
      <c r="J111" s="93"/>
      <c r="K111" s="93"/>
      <c r="L111" s="93"/>
      <c r="M111" s="93"/>
      <c r="N111" s="93"/>
      <c r="O111" s="11"/>
      <c r="P111" s="204">
        <f>IFERROR(ROUND(IF($O111=Liste!$H$4,$C111*'Skema 2'!$F$24,IF($O111=Liste!$H$2,$C111,IF($O111=Liste!$H$3,"-"))),2)," ")</f>
        <v>0</v>
      </c>
      <c r="Q111" s="204">
        <f>IFERROR(ROUND(IF($O111=Liste!$H$4,$C111*'Skema 2'!$F$25,IF($O111=Liste!$H$3,$C111,IF($O111=Liste!$H$2," "))),2)," ")</f>
        <v>0</v>
      </c>
      <c r="R111" s="80" t="str">
        <f>IFERROR(Tabel5[[#This Row],[Beløb LAG
kr.]]/Tabel5[[#This Row],[Beløb pr. udgiftspost
kr.]]*Tabel5[[#This Row],[Godkendte udgifter]]," ")</f>
        <v xml:space="preserve"> </v>
      </c>
      <c r="S111" s="99" t="str">
        <f>IFERROR(Tabel5[[#This Row],[Beløb FLAG
kr.]]/Tabel5[[#This Row],[Beløb pr. udgiftspost
kr.]]*Tabel5[[#This Row],[Godkendte udgifter]]," ")</f>
        <v xml:space="preserve"> </v>
      </c>
      <c r="T111" s="155"/>
    </row>
    <row r="112" spans="1:20" x14ac:dyDescent="0.2">
      <c r="A112" s="154"/>
      <c r="B112" s="202"/>
      <c r="C112" s="17"/>
      <c r="D112" s="61"/>
      <c r="E112" s="61"/>
      <c r="F112" s="87"/>
      <c r="G112" s="109"/>
      <c r="H112" s="203"/>
      <c r="I112" s="107">
        <f>Tabel5[[#This Row],[Beløb pr. udgiftspost
kr.]]-Tabel5[[#This Row],[Ikke tilskudsberegtiget]]</f>
        <v>0</v>
      </c>
      <c r="J112" s="93"/>
      <c r="K112" s="93"/>
      <c r="L112" s="93"/>
      <c r="M112" s="93"/>
      <c r="N112" s="93"/>
      <c r="O112" s="11"/>
      <c r="P112" s="204">
        <f>IFERROR(ROUND(IF($O112=Liste!$H$4,$C112*'Skema 2'!$F$24,IF($O112=Liste!$H$2,$C112,IF($O112=Liste!$H$3,"-"))),2)," ")</f>
        <v>0</v>
      </c>
      <c r="Q112" s="204">
        <f>IFERROR(ROUND(IF($O112=Liste!$H$4,$C112*'Skema 2'!$F$25,IF($O112=Liste!$H$3,$C112,IF($O112=Liste!$H$2," "))),2)," ")</f>
        <v>0</v>
      </c>
      <c r="R112" s="80" t="str">
        <f>IFERROR(Tabel5[[#This Row],[Beløb LAG
kr.]]/Tabel5[[#This Row],[Beløb pr. udgiftspost
kr.]]*Tabel5[[#This Row],[Godkendte udgifter]]," ")</f>
        <v xml:space="preserve"> </v>
      </c>
      <c r="S112" s="99" t="str">
        <f>IFERROR(Tabel5[[#This Row],[Beløb FLAG
kr.]]/Tabel5[[#This Row],[Beløb pr. udgiftspost
kr.]]*Tabel5[[#This Row],[Godkendte udgifter]]," ")</f>
        <v xml:space="preserve"> </v>
      </c>
      <c r="T112" s="155"/>
    </row>
    <row r="113" spans="1:20" x14ac:dyDescent="0.2">
      <c r="A113" s="154"/>
      <c r="B113" s="202"/>
      <c r="C113" s="17"/>
      <c r="D113" s="61"/>
      <c r="E113" s="61"/>
      <c r="F113" s="87"/>
      <c r="G113" s="109"/>
      <c r="H113" s="203"/>
      <c r="I113" s="107">
        <f>Tabel5[[#This Row],[Beløb pr. udgiftspost
kr.]]-Tabel5[[#This Row],[Ikke tilskudsberegtiget]]</f>
        <v>0</v>
      </c>
      <c r="J113" s="93"/>
      <c r="K113" s="93"/>
      <c r="L113" s="93"/>
      <c r="M113" s="93"/>
      <c r="N113" s="93"/>
      <c r="O113" s="11"/>
      <c r="P113" s="204">
        <f>IFERROR(ROUND(IF($O113=Liste!$H$4,$C113*'Skema 2'!$F$24,IF($O113=Liste!$H$2,$C113,IF($O113=Liste!$H$3,"-"))),2)," ")</f>
        <v>0</v>
      </c>
      <c r="Q113" s="204">
        <f>IFERROR(ROUND(IF($O113=Liste!$H$4,$C113*'Skema 2'!$F$25,IF($O113=Liste!$H$3,$C113,IF($O113=Liste!$H$2," "))),2)," ")</f>
        <v>0</v>
      </c>
      <c r="R113" s="80" t="str">
        <f>IFERROR(Tabel5[[#This Row],[Beløb LAG
kr.]]/Tabel5[[#This Row],[Beløb pr. udgiftspost
kr.]]*Tabel5[[#This Row],[Godkendte udgifter]]," ")</f>
        <v xml:space="preserve"> </v>
      </c>
      <c r="S113" s="99" t="str">
        <f>IFERROR(Tabel5[[#This Row],[Beløb FLAG
kr.]]/Tabel5[[#This Row],[Beløb pr. udgiftspost
kr.]]*Tabel5[[#This Row],[Godkendte udgifter]]," ")</f>
        <v xml:space="preserve"> </v>
      </c>
      <c r="T113" s="155"/>
    </row>
    <row r="114" spans="1:20" x14ac:dyDescent="0.2">
      <c r="A114" s="154"/>
      <c r="B114" s="202"/>
      <c r="C114" s="17"/>
      <c r="D114" s="61"/>
      <c r="E114" s="61"/>
      <c r="F114" s="87"/>
      <c r="G114" s="109"/>
      <c r="H114" s="203"/>
      <c r="I114" s="107">
        <f>Tabel5[[#This Row],[Beløb pr. udgiftspost
kr.]]-Tabel5[[#This Row],[Ikke tilskudsberegtiget]]</f>
        <v>0</v>
      </c>
      <c r="J114" s="93"/>
      <c r="K114" s="93"/>
      <c r="L114" s="93"/>
      <c r="M114" s="93"/>
      <c r="N114" s="93"/>
      <c r="O114" s="11"/>
      <c r="P114" s="204">
        <f>IFERROR(ROUND(IF($O114=Liste!$H$4,$C114*'Skema 2'!$F$24,IF($O114=Liste!$H$2,$C114,IF($O114=Liste!$H$3,"-"))),2)," ")</f>
        <v>0</v>
      </c>
      <c r="Q114" s="204">
        <f>IFERROR(ROUND(IF($O114=Liste!$H$4,$C114*'Skema 2'!$F$25,IF($O114=Liste!$H$3,$C114,IF($O114=Liste!$H$2," "))),2)," ")</f>
        <v>0</v>
      </c>
      <c r="R114" s="80" t="str">
        <f>IFERROR(Tabel5[[#This Row],[Beløb LAG
kr.]]/Tabel5[[#This Row],[Beløb pr. udgiftspost
kr.]]*Tabel5[[#This Row],[Godkendte udgifter]]," ")</f>
        <v xml:space="preserve"> </v>
      </c>
      <c r="S114" s="99" t="str">
        <f>IFERROR(Tabel5[[#This Row],[Beløb FLAG
kr.]]/Tabel5[[#This Row],[Beløb pr. udgiftspost
kr.]]*Tabel5[[#This Row],[Godkendte udgifter]]," ")</f>
        <v xml:space="preserve"> </v>
      </c>
      <c r="T114" s="155"/>
    </row>
    <row r="115" spans="1:20" x14ac:dyDescent="0.2">
      <c r="A115" s="154"/>
      <c r="B115" s="202"/>
      <c r="C115" s="17"/>
      <c r="D115" s="61"/>
      <c r="E115" s="61"/>
      <c r="F115" s="87"/>
      <c r="G115" s="109"/>
      <c r="H115" s="203"/>
      <c r="I115" s="107">
        <f>Tabel5[[#This Row],[Beløb pr. udgiftspost
kr.]]-Tabel5[[#This Row],[Ikke tilskudsberegtiget]]</f>
        <v>0</v>
      </c>
      <c r="J115" s="93"/>
      <c r="K115" s="93"/>
      <c r="L115" s="93"/>
      <c r="M115" s="93"/>
      <c r="N115" s="93"/>
      <c r="O115" s="11"/>
      <c r="P115" s="204">
        <f>IFERROR(ROUND(IF($O115=Liste!$H$4,$C115*'Skema 2'!$F$24,IF($O115=Liste!$H$2,$C115,IF($O115=Liste!$H$3,"-"))),2)," ")</f>
        <v>0</v>
      </c>
      <c r="Q115" s="204">
        <f>IFERROR(ROUND(IF($O115=Liste!$H$4,$C115*'Skema 2'!$F$25,IF($O115=Liste!$H$3,$C115,IF($O115=Liste!$H$2," "))),2)," ")</f>
        <v>0</v>
      </c>
      <c r="R115" s="80" t="str">
        <f>IFERROR(Tabel5[[#This Row],[Beløb LAG
kr.]]/Tabel5[[#This Row],[Beløb pr. udgiftspost
kr.]]*Tabel5[[#This Row],[Godkendte udgifter]]," ")</f>
        <v xml:space="preserve"> </v>
      </c>
      <c r="S115" s="99" t="str">
        <f>IFERROR(Tabel5[[#This Row],[Beløb FLAG
kr.]]/Tabel5[[#This Row],[Beløb pr. udgiftspost
kr.]]*Tabel5[[#This Row],[Godkendte udgifter]]," ")</f>
        <v xml:space="preserve"> </v>
      </c>
      <c r="T115" s="155"/>
    </row>
    <row r="116" spans="1:20" x14ac:dyDescent="0.2">
      <c r="A116" s="154"/>
      <c r="B116" s="202"/>
      <c r="C116" s="17"/>
      <c r="D116" s="61"/>
      <c r="E116" s="61"/>
      <c r="F116" s="87"/>
      <c r="G116" s="109"/>
      <c r="H116" s="203"/>
      <c r="I116" s="107">
        <f>Tabel5[[#This Row],[Beløb pr. udgiftspost
kr.]]-Tabel5[[#This Row],[Ikke tilskudsberegtiget]]</f>
        <v>0</v>
      </c>
      <c r="J116" s="93"/>
      <c r="K116" s="93"/>
      <c r="L116" s="93"/>
      <c r="M116" s="93"/>
      <c r="N116" s="93"/>
      <c r="O116" s="11"/>
      <c r="P116" s="204">
        <f>IFERROR(ROUND(IF($O116=Liste!$H$4,$C116*'Skema 2'!$F$24,IF($O116=Liste!$H$2,$C116,IF($O116=Liste!$H$3,"-"))),2)," ")</f>
        <v>0</v>
      </c>
      <c r="Q116" s="204">
        <f>IFERROR(ROUND(IF($O116=Liste!$H$4,$C116*'Skema 2'!$F$25,IF($O116=Liste!$H$3,$C116,IF($O116=Liste!$H$2," "))),2)," ")</f>
        <v>0</v>
      </c>
      <c r="R116" s="80" t="str">
        <f>IFERROR(Tabel5[[#This Row],[Beløb LAG
kr.]]/Tabel5[[#This Row],[Beløb pr. udgiftspost
kr.]]*Tabel5[[#This Row],[Godkendte udgifter]]," ")</f>
        <v xml:space="preserve"> </v>
      </c>
      <c r="S116" s="99" t="str">
        <f>IFERROR(Tabel5[[#This Row],[Beløb FLAG
kr.]]/Tabel5[[#This Row],[Beløb pr. udgiftspost
kr.]]*Tabel5[[#This Row],[Godkendte udgifter]]," ")</f>
        <v xml:space="preserve"> </v>
      </c>
      <c r="T116" s="155"/>
    </row>
    <row r="117" spans="1:20" x14ac:dyDescent="0.2">
      <c r="A117" s="154"/>
      <c r="B117" s="202"/>
      <c r="C117" s="17"/>
      <c r="D117" s="61"/>
      <c r="E117" s="61"/>
      <c r="F117" s="87"/>
      <c r="G117" s="109"/>
      <c r="H117" s="203"/>
      <c r="I117" s="107">
        <f>Tabel5[[#This Row],[Beløb pr. udgiftspost
kr.]]-Tabel5[[#This Row],[Ikke tilskudsberegtiget]]</f>
        <v>0</v>
      </c>
      <c r="J117" s="93"/>
      <c r="K117" s="93"/>
      <c r="L117" s="93"/>
      <c r="M117" s="93"/>
      <c r="N117" s="93"/>
      <c r="O117" s="11"/>
      <c r="P117" s="204">
        <f>IFERROR(ROUND(IF($O117=Liste!$H$4,$C117*'Skema 2'!$F$24,IF($O117=Liste!$H$2,$C117,IF($O117=Liste!$H$3,"-"))),2)," ")</f>
        <v>0</v>
      </c>
      <c r="Q117" s="204">
        <f>IFERROR(ROUND(IF($O117=Liste!$H$4,$C117*'Skema 2'!$F$25,IF($O117=Liste!$H$3,$C117,IF($O117=Liste!$H$2," "))),2)," ")</f>
        <v>0</v>
      </c>
      <c r="R117" s="80" t="str">
        <f>IFERROR(Tabel5[[#This Row],[Beløb LAG
kr.]]/Tabel5[[#This Row],[Beløb pr. udgiftspost
kr.]]*Tabel5[[#This Row],[Godkendte udgifter]]," ")</f>
        <v xml:space="preserve"> </v>
      </c>
      <c r="S117" s="99" t="str">
        <f>IFERROR(Tabel5[[#This Row],[Beløb FLAG
kr.]]/Tabel5[[#This Row],[Beløb pr. udgiftspost
kr.]]*Tabel5[[#This Row],[Godkendte udgifter]]," ")</f>
        <v xml:space="preserve"> </v>
      </c>
      <c r="T117" s="155"/>
    </row>
    <row r="118" spans="1:20" x14ac:dyDescent="0.2">
      <c r="A118" s="154"/>
      <c r="B118" s="202"/>
      <c r="C118" s="17"/>
      <c r="D118" s="61"/>
      <c r="E118" s="61"/>
      <c r="F118" s="87"/>
      <c r="G118" s="109"/>
      <c r="H118" s="203"/>
      <c r="I118" s="107">
        <f>Tabel5[[#This Row],[Beløb pr. udgiftspost
kr.]]-Tabel5[[#This Row],[Ikke tilskudsberegtiget]]</f>
        <v>0</v>
      </c>
      <c r="J118" s="93"/>
      <c r="K118" s="93"/>
      <c r="L118" s="93"/>
      <c r="M118" s="93"/>
      <c r="N118" s="93"/>
      <c r="O118" s="11"/>
      <c r="P118" s="204">
        <f>IFERROR(ROUND(IF($O118=Liste!$H$4,$C118*'Skema 2'!$F$24,IF($O118=Liste!$H$2,$C118,IF($O118=Liste!$H$3,"-"))),2)," ")</f>
        <v>0</v>
      </c>
      <c r="Q118" s="204">
        <f>IFERROR(ROUND(IF($O118=Liste!$H$4,$C118*'Skema 2'!$F$25,IF($O118=Liste!$H$3,$C118,IF($O118=Liste!$H$2," "))),2)," ")</f>
        <v>0</v>
      </c>
      <c r="R118" s="80" t="str">
        <f>IFERROR(Tabel5[[#This Row],[Beløb LAG
kr.]]/Tabel5[[#This Row],[Beløb pr. udgiftspost
kr.]]*Tabel5[[#This Row],[Godkendte udgifter]]," ")</f>
        <v xml:space="preserve"> </v>
      </c>
      <c r="S118" s="99" t="str">
        <f>IFERROR(Tabel5[[#This Row],[Beløb FLAG
kr.]]/Tabel5[[#This Row],[Beløb pr. udgiftspost
kr.]]*Tabel5[[#This Row],[Godkendte udgifter]]," ")</f>
        <v xml:space="preserve"> </v>
      </c>
      <c r="T118" s="155"/>
    </row>
    <row r="119" spans="1:20" x14ac:dyDescent="0.2">
      <c r="A119" s="154"/>
      <c r="B119" s="202"/>
      <c r="C119" s="17"/>
      <c r="D119" s="61"/>
      <c r="E119" s="61"/>
      <c r="F119" s="87"/>
      <c r="G119" s="109"/>
      <c r="H119" s="203"/>
      <c r="I119" s="107">
        <f>Tabel5[[#This Row],[Beløb pr. udgiftspost
kr.]]-Tabel5[[#This Row],[Ikke tilskudsberegtiget]]</f>
        <v>0</v>
      </c>
      <c r="J119" s="93"/>
      <c r="K119" s="93"/>
      <c r="L119" s="93"/>
      <c r="M119" s="93"/>
      <c r="N119" s="93"/>
      <c r="O119" s="11"/>
      <c r="P119" s="204">
        <f>IFERROR(ROUND(IF($O119=Liste!$H$4,$C119*'Skema 2'!$F$24,IF($O119=Liste!$H$2,$C119,IF($O119=Liste!$H$3,"-"))),2)," ")</f>
        <v>0</v>
      </c>
      <c r="Q119" s="204">
        <f>IFERROR(ROUND(IF($O119=Liste!$H$4,$C119*'Skema 2'!$F$25,IF($O119=Liste!$H$3,$C119,IF($O119=Liste!$H$2," "))),2)," ")</f>
        <v>0</v>
      </c>
      <c r="R119" s="80" t="str">
        <f>IFERROR(Tabel5[[#This Row],[Beløb LAG
kr.]]/Tabel5[[#This Row],[Beløb pr. udgiftspost
kr.]]*Tabel5[[#This Row],[Godkendte udgifter]]," ")</f>
        <v xml:space="preserve"> </v>
      </c>
      <c r="S119" s="99" t="str">
        <f>IFERROR(Tabel5[[#This Row],[Beløb FLAG
kr.]]/Tabel5[[#This Row],[Beløb pr. udgiftspost
kr.]]*Tabel5[[#This Row],[Godkendte udgifter]]," ")</f>
        <v xml:space="preserve"> </v>
      </c>
      <c r="T119" s="155"/>
    </row>
    <row r="120" spans="1:20" x14ac:dyDescent="0.2">
      <c r="A120" s="154"/>
      <c r="B120" s="202"/>
      <c r="C120" s="17"/>
      <c r="D120" s="61"/>
      <c r="E120" s="61"/>
      <c r="F120" s="87"/>
      <c r="G120" s="109"/>
      <c r="H120" s="203"/>
      <c r="I120" s="107">
        <f>Tabel5[[#This Row],[Beløb pr. udgiftspost
kr.]]-Tabel5[[#This Row],[Ikke tilskudsberegtiget]]</f>
        <v>0</v>
      </c>
      <c r="J120" s="93"/>
      <c r="K120" s="93"/>
      <c r="L120" s="93"/>
      <c r="M120" s="93"/>
      <c r="N120" s="93"/>
      <c r="O120" s="11"/>
      <c r="P120" s="204">
        <f>IFERROR(ROUND(IF($O120=Liste!$H$4,$C120*'Skema 2'!$F$24,IF($O120=Liste!$H$2,$C120,IF($O120=Liste!$H$3,"-"))),2)," ")</f>
        <v>0</v>
      </c>
      <c r="Q120" s="204">
        <f>IFERROR(ROUND(IF($O120=Liste!$H$4,$C120*'Skema 2'!$F$25,IF($O120=Liste!$H$3,$C120,IF($O120=Liste!$H$2," "))),2)," ")</f>
        <v>0</v>
      </c>
      <c r="R120" s="80" t="str">
        <f>IFERROR(Tabel5[[#This Row],[Beløb LAG
kr.]]/Tabel5[[#This Row],[Beløb pr. udgiftspost
kr.]]*Tabel5[[#This Row],[Godkendte udgifter]]," ")</f>
        <v xml:space="preserve"> </v>
      </c>
      <c r="S120" s="99" t="str">
        <f>IFERROR(Tabel5[[#This Row],[Beløb FLAG
kr.]]/Tabel5[[#This Row],[Beløb pr. udgiftspost
kr.]]*Tabel5[[#This Row],[Godkendte udgifter]]," ")</f>
        <v xml:space="preserve"> </v>
      </c>
      <c r="T120" s="155"/>
    </row>
    <row r="121" spans="1:20" x14ac:dyDescent="0.2">
      <c r="A121" s="154"/>
      <c r="B121" s="202"/>
      <c r="C121" s="17"/>
      <c r="D121" s="61"/>
      <c r="E121" s="61"/>
      <c r="F121" s="87"/>
      <c r="G121" s="109"/>
      <c r="H121" s="203"/>
      <c r="I121" s="107">
        <f>Tabel5[[#This Row],[Beløb pr. udgiftspost
kr.]]-Tabel5[[#This Row],[Ikke tilskudsberegtiget]]</f>
        <v>0</v>
      </c>
      <c r="J121" s="93"/>
      <c r="K121" s="93"/>
      <c r="L121" s="93"/>
      <c r="M121" s="93"/>
      <c r="N121" s="93"/>
      <c r="O121" s="11"/>
      <c r="P121" s="204">
        <f>IFERROR(ROUND(IF($O121=Liste!$H$4,$C121*'Skema 2'!$F$24,IF($O121=Liste!$H$2,$C121,IF($O121=Liste!$H$3,"-"))),2)," ")</f>
        <v>0</v>
      </c>
      <c r="Q121" s="204">
        <f>IFERROR(ROUND(IF($O121=Liste!$H$4,$C121*'Skema 2'!$F$25,IF($O121=Liste!$H$3,$C121,IF($O121=Liste!$H$2," "))),2)," ")</f>
        <v>0</v>
      </c>
      <c r="R121" s="80" t="str">
        <f>IFERROR(Tabel5[[#This Row],[Beløb LAG
kr.]]/Tabel5[[#This Row],[Beløb pr. udgiftspost
kr.]]*Tabel5[[#This Row],[Godkendte udgifter]]," ")</f>
        <v xml:space="preserve"> </v>
      </c>
      <c r="S121" s="99" t="str">
        <f>IFERROR(Tabel5[[#This Row],[Beløb FLAG
kr.]]/Tabel5[[#This Row],[Beløb pr. udgiftspost
kr.]]*Tabel5[[#This Row],[Godkendte udgifter]]," ")</f>
        <v xml:space="preserve"> </v>
      </c>
      <c r="T121" s="155"/>
    </row>
    <row r="122" spans="1:20" x14ac:dyDescent="0.2">
      <c r="A122" s="154"/>
      <c r="B122" s="202"/>
      <c r="C122" s="17"/>
      <c r="D122" s="61"/>
      <c r="E122" s="61"/>
      <c r="F122" s="87"/>
      <c r="G122" s="109"/>
      <c r="H122" s="203"/>
      <c r="I122" s="107">
        <f>Tabel5[[#This Row],[Beløb pr. udgiftspost
kr.]]-Tabel5[[#This Row],[Ikke tilskudsberegtiget]]</f>
        <v>0</v>
      </c>
      <c r="J122" s="93"/>
      <c r="K122" s="93"/>
      <c r="L122" s="93"/>
      <c r="M122" s="93"/>
      <c r="N122" s="93"/>
      <c r="O122" s="11"/>
      <c r="P122" s="204">
        <f>IFERROR(ROUND(IF($O122=Liste!$H$4,$C122*'Skema 2'!$F$24,IF($O122=Liste!$H$2,$C122,IF($O122=Liste!$H$3,"-"))),2)," ")</f>
        <v>0</v>
      </c>
      <c r="Q122" s="204">
        <f>IFERROR(ROUND(IF($O122=Liste!$H$4,$C122*'Skema 2'!$F$25,IF($O122=Liste!$H$3,$C122,IF($O122=Liste!$H$2," "))),2)," ")</f>
        <v>0</v>
      </c>
      <c r="R122" s="80" t="str">
        <f>IFERROR(Tabel5[[#This Row],[Beløb LAG
kr.]]/Tabel5[[#This Row],[Beløb pr. udgiftspost
kr.]]*Tabel5[[#This Row],[Godkendte udgifter]]," ")</f>
        <v xml:space="preserve"> </v>
      </c>
      <c r="S122" s="99" t="str">
        <f>IFERROR(Tabel5[[#This Row],[Beløb FLAG
kr.]]/Tabel5[[#This Row],[Beløb pr. udgiftspost
kr.]]*Tabel5[[#This Row],[Godkendte udgifter]]," ")</f>
        <v xml:space="preserve"> </v>
      </c>
      <c r="T122" s="155"/>
    </row>
    <row r="123" spans="1:20" x14ac:dyDescent="0.2">
      <c r="A123" s="154"/>
      <c r="B123" s="202"/>
      <c r="C123" s="17"/>
      <c r="D123" s="61"/>
      <c r="E123" s="61"/>
      <c r="F123" s="87"/>
      <c r="G123" s="109"/>
      <c r="H123" s="203"/>
      <c r="I123" s="107">
        <f>Tabel5[[#This Row],[Beløb pr. udgiftspost
kr.]]-Tabel5[[#This Row],[Ikke tilskudsberegtiget]]</f>
        <v>0</v>
      </c>
      <c r="J123" s="93"/>
      <c r="K123" s="93"/>
      <c r="L123" s="93"/>
      <c r="M123" s="93"/>
      <c r="N123" s="93"/>
      <c r="O123" s="11"/>
      <c r="P123" s="204">
        <f>IFERROR(ROUND(IF($O123=Liste!$H$4,$C123*'Skema 2'!$F$24,IF($O123=Liste!$H$2,$C123,IF($O123=Liste!$H$3,"-"))),2)," ")</f>
        <v>0</v>
      </c>
      <c r="Q123" s="204">
        <f>IFERROR(ROUND(IF($O123=Liste!$H$4,$C123*'Skema 2'!$F$25,IF($O123=Liste!$H$3,$C123,IF($O123=Liste!$H$2," "))),2)," ")</f>
        <v>0</v>
      </c>
      <c r="R123" s="80" t="str">
        <f>IFERROR(Tabel5[[#This Row],[Beløb LAG
kr.]]/Tabel5[[#This Row],[Beløb pr. udgiftspost
kr.]]*Tabel5[[#This Row],[Godkendte udgifter]]," ")</f>
        <v xml:space="preserve"> </v>
      </c>
      <c r="S123" s="99" t="str">
        <f>IFERROR(Tabel5[[#This Row],[Beløb FLAG
kr.]]/Tabel5[[#This Row],[Beløb pr. udgiftspost
kr.]]*Tabel5[[#This Row],[Godkendte udgifter]]," ")</f>
        <v xml:space="preserve"> </v>
      </c>
      <c r="T123" s="155"/>
    </row>
    <row r="124" spans="1:20" x14ac:dyDescent="0.2">
      <c r="A124" s="154"/>
      <c r="B124" s="202"/>
      <c r="C124" s="17"/>
      <c r="D124" s="61"/>
      <c r="E124" s="61"/>
      <c r="F124" s="87"/>
      <c r="G124" s="109"/>
      <c r="H124" s="203"/>
      <c r="I124" s="107">
        <f>Tabel5[[#This Row],[Beløb pr. udgiftspost
kr.]]-Tabel5[[#This Row],[Ikke tilskudsberegtiget]]</f>
        <v>0</v>
      </c>
      <c r="J124" s="93"/>
      <c r="K124" s="93"/>
      <c r="L124" s="93"/>
      <c r="M124" s="93"/>
      <c r="N124" s="93"/>
      <c r="O124" s="11"/>
      <c r="P124" s="204">
        <f>IFERROR(ROUND(IF($O124=Liste!$H$4,$C124*'Skema 2'!$F$24,IF($O124=Liste!$H$2,$C124,IF($O124=Liste!$H$3,"-"))),2)," ")</f>
        <v>0</v>
      </c>
      <c r="Q124" s="204">
        <f>IFERROR(ROUND(IF($O124=Liste!$H$4,$C124*'Skema 2'!$F$25,IF($O124=Liste!$H$3,$C124,IF($O124=Liste!$H$2," "))),2)," ")</f>
        <v>0</v>
      </c>
      <c r="R124" s="80" t="str">
        <f>IFERROR(Tabel5[[#This Row],[Beløb LAG
kr.]]/Tabel5[[#This Row],[Beløb pr. udgiftspost
kr.]]*Tabel5[[#This Row],[Godkendte udgifter]]," ")</f>
        <v xml:space="preserve"> </v>
      </c>
      <c r="S124" s="99" t="str">
        <f>IFERROR(Tabel5[[#This Row],[Beløb FLAG
kr.]]/Tabel5[[#This Row],[Beløb pr. udgiftspost
kr.]]*Tabel5[[#This Row],[Godkendte udgifter]]," ")</f>
        <v xml:space="preserve"> </v>
      </c>
      <c r="T124" s="155"/>
    </row>
    <row r="125" spans="1:20" x14ac:dyDescent="0.2">
      <c r="A125" s="154"/>
      <c r="B125" s="202"/>
      <c r="C125" s="17"/>
      <c r="D125" s="61"/>
      <c r="E125" s="61"/>
      <c r="F125" s="87"/>
      <c r="G125" s="109"/>
      <c r="H125" s="203"/>
      <c r="I125" s="107">
        <f>Tabel5[[#This Row],[Beløb pr. udgiftspost
kr.]]-Tabel5[[#This Row],[Ikke tilskudsberegtiget]]</f>
        <v>0</v>
      </c>
      <c r="J125" s="93"/>
      <c r="K125" s="93"/>
      <c r="L125" s="93"/>
      <c r="M125" s="93"/>
      <c r="N125" s="93"/>
      <c r="O125" s="11"/>
      <c r="P125" s="204">
        <f>IFERROR(ROUND(IF($O125=Liste!$H$4,$C125*'Skema 2'!$F$24,IF($O125=Liste!$H$2,$C125,IF($O125=Liste!$H$3,"-"))),2)," ")</f>
        <v>0</v>
      </c>
      <c r="Q125" s="204">
        <f>IFERROR(ROUND(IF($O125=Liste!$H$4,$C125*'Skema 2'!$F$25,IF($O125=Liste!$H$3,$C125,IF($O125=Liste!$H$2," "))),2)," ")</f>
        <v>0</v>
      </c>
      <c r="R125" s="80" t="str">
        <f>IFERROR(Tabel5[[#This Row],[Beløb LAG
kr.]]/Tabel5[[#This Row],[Beløb pr. udgiftspost
kr.]]*Tabel5[[#This Row],[Godkendte udgifter]]," ")</f>
        <v xml:space="preserve"> </v>
      </c>
      <c r="S125" s="99" t="str">
        <f>IFERROR(Tabel5[[#This Row],[Beløb FLAG
kr.]]/Tabel5[[#This Row],[Beløb pr. udgiftspost
kr.]]*Tabel5[[#This Row],[Godkendte udgifter]]," ")</f>
        <v xml:space="preserve"> </v>
      </c>
      <c r="T125" s="155"/>
    </row>
    <row r="126" spans="1:20" x14ac:dyDescent="0.2">
      <c r="A126" s="154"/>
      <c r="B126" s="202"/>
      <c r="C126" s="17"/>
      <c r="D126" s="61"/>
      <c r="E126" s="61"/>
      <c r="F126" s="87"/>
      <c r="G126" s="109"/>
      <c r="H126" s="203"/>
      <c r="I126" s="107">
        <f>Tabel5[[#This Row],[Beløb pr. udgiftspost
kr.]]-Tabel5[[#This Row],[Ikke tilskudsberegtiget]]</f>
        <v>0</v>
      </c>
      <c r="J126" s="93"/>
      <c r="K126" s="93"/>
      <c r="L126" s="93"/>
      <c r="M126" s="93"/>
      <c r="N126" s="93"/>
      <c r="O126" s="11"/>
      <c r="P126" s="204">
        <f>IFERROR(ROUND(IF($O126=Liste!$H$4,$C126*'Skema 2'!$F$24,IF($O126=Liste!$H$2,$C126,IF($O126=Liste!$H$3,"-"))),2)," ")</f>
        <v>0</v>
      </c>
      <c r="Q126" s="204">
        <f>IFERROR(ROUND(IF($O126=Liste!$H$4,$C126*'Skema 2'!$F$25,IF($O126=Liste!$H$3,$C126,IF($O126=Liste!$H$2," "))),2)," ")</f>
        <v>0</v>
      </c>
      <c r="R126" s="80" t="str">
        <f>IFERROR(Tabel5[[#This Row],[Beløb LAG
kr.]]/Tabel5[[#This Row],[Beløb pr. udgiftspost
kr.]]*Tabel5[[#This Row],[Godkendte udgifter]]," ")</f>
        <v xml:space="preserve"> </v>
      </c>
      <c r="S126" s="99" t="str">
        <f>IFERROR(Tabel5[[#This Row],[Beløb FLAG
kr.]]/Tabel5[[#This Row],[Beløb pr. udgiftspost
kr.]]*Tabel5[[#This Row],[Godkendte udgifter]]," ")</f>
        <v xml:space="preserve"> </v>
      </c>
      <c r="T126" s="155"/>
    </row>
    <row r="127" spans="1:20" x14ac:dyDescent="0.2">
      <c r="A127" s="154"/>
      <c r="B127" s="202"/>
      <c r="C127" s="17"/>
      <c r="D127" s="61"/>
      <c r="E127" s="61"/>
      <c r="F127" s="87"/>
      <c r="G127" s="109"/>
      <c r="H127" s="203"/>
      <c r="I127" s="107">
        <f>Tabel5[[#This Row],[Beløb pr. udgiftspost
kr.]]-Tabel5[[#This Row],[Ikke tilskudsberegtiget]]</f>
        <v>0</v>
      </c>
      <c r="J127" s="93"/>
      <c r="K127" s="93"/>
      <c r="L127" s="93"/>
      <c r="M127" s="93"/>
      <c r="N127" s="93"/>
      <c r="O127" s="11"/>
      <c r="P127" s="204">
        <f>IFERROR(ROUND(IF($O127=Liste!$H$4,$C127*'Skema 2'!$F$24,IF($O127=Liste!$H$2,$C127,IF($O127=Liste!$H$3,"-"))),2)," ")</f>
        <v>0</v>
      </c>
      <c r="Q127" s="204">
        <f>IFERROR(ROUND(IF($O127=Liste!$H$4,$C127*'Skema 2'!$F$25,IF($O127=Liste!$H$3,$C127,IF($O127=Liste!$H$2," "))),2)," ")</f>
        <v>0</v>
      </c>
      <c r="R127" s="80" t="str">
        <f>IFERROR(Tabel5[[#This Row],[Beløb LAG
kr.]]/Tabel5[[#This Row],[Beløb pr. udgiftspost
kr.]]*Tabel5[[#This Row],[Godkendte udgifter]]," ")</f>
        <v xml:space="preserve"> </v>
      </c>
      <c r="S127" s="99" t="str">
        <f>IFERROR(Tabel5[[#This Row],[Beløb FLAG
kr.]]/Tabel5[[#This Row],[Beløb pr. udgiftspost
kr.]]*Tabel5[[#This Row],[Godkendte udgifter]]," ")</f>
        <v xml:space="preserve"> </v>
      </c>
      <c r="T127" s="155"/>
    </row>
    <row r="128" spans="1:20" x14ac:dyDescent="0.2">
      <c r="A128" s="154"/>
      <c r="B128" s="202"/>
      <c r="C128" s="17"/>
      <c r="D128" s="61"/>
      <c r="E128" s="61"/>
      <c r="F128" s="87"/>
      <c r="G128" s="109"/>
      <c r="H128" s="203"/>
      <c r="I128" s="107">
        <f>Tabel5[[#This Row],[Beløb pr. udgiftspost
kr.]]-Tabel5[[#This Row],[Ikke tilskudsberegtiget]]</f>
        <v>0</v>
      </c>
      <c r="J128" s="93"/>
      <c r="K128" s="93"/>
      <c r="L128" s="93"/>
      <c r="M128" s="93"/>
      <c r="N128" s="93"/>
      <c r="O128" s="11"/>
      <c r="P128" s="204">
        <f>IFERROR(ROUND(IF($O128=Liste!$H$4,$C128*'Skema 2'!$F$24,IF($O128=Liste!$H$2,$C128,IF($O128=Liste!$H$3,"-"))),2)," ")</f>
        <v>0</v>
      </c>
      <c r="Q128" s="204">
        <f>IFERROR(ROUND(IF($O128=Liste!$H$4,$C128*'Skema 2'!$F$25,IF($O128=Liste!$H$3,$C128,IF($O128=Liste!$H$2," "))),2)," ")</f>
        <v>0</v>
      </c>
      <c r="R128" s="80" t="str">
        <f>IFERROR(Tabel5[[#This Row],[Beløb LAG
kr.]]/Tabel5[[#This Row],[Beløb pr. udgiftspost
kr.]]*Tabel5[[#This Row],[Godkendte udgifter]]," ")</f>
        <v xml:space="preserve"> </v>
      </c>
      <c r="S128" s="99" t="str">
        <f>IFERROR(Tabel5[[#This Row],[Beløb FLAG
kr.]]/Tabel5[[#This Row],[Beløb pr. udgiftspost
kr.]]*Tabel5[[#This Row],[Godkendte udgifter]]," ")</f>
        <v xml:space="preserve"> </v>
      </c>
      <c r="T128" s="155"/>
    </row>
    <row r="129" spans="1:20" x14ac:dyDescent="0.2">
      <c r="A129" s="154"/>
      <c r="B129" s="202"/>
      <c r="C129" s="17"/>
      <c r="D129" s="61"/>
      <c r="E129" s="61"/>
      <c r="F129" s="87"/>
      <c r="G129" s="109"/>
      <c r="H129" s="203"/>
      <c r="I129" s="107">
        <f>Tabel5[[#This Row],[Beløb pr. udgiftspost
kr.]]-Tabel5[[#This Row],[Ikke tilskudsberegtiget]]</f>
        <v>0</v>
      </c>
      <c r="J129" s="93"/>
      <c r="K129" s="93"/>
      <c r="L129" s="93"/>
      <c r="M129" s="93"/>
      <c r="N129" s="93"/>
      <c r="O129" s="11"/>
      <c r="P129" s="204">
        <f>IFERROR(ROUND(IF($O129=Liste!$H$4,$C129*'Skema 2'!$F$24,IF($O129=Liste!$H$2,$C129,IF($O129=Liste!$H$3,"-"))),2)," ")</f>
        <v>0</v>
      </c>
      <c r="Q129" s="204">
        <f>IFERROR(ROUND(IF($O129=Liste!$H$4,$C129*'Skema 2'!$F$25,IF($O129=Liste!$H$3,$C129,IF($O129=Liste!$H$2," "))),2)," ")</f>
        <v>0</v>
      </c>
      <c r="R129" s="80" t="str">
        <f>IFERROR(Tabel5[[#This Row],[Beløb LAG
kr.]]/Tabel5[[#This Row],[Beløb pr. udgiftspost
kr.]]*Tabel5[[#This Row],[Godkendte udgifter]]," ")</f>
        <v xml:space="preserve"> </v>
      </c>
      <c r="S129" s="99" t="str">
        <f>IFERROR(Tabel5[[#This Row],[Beløb FLAG
kr.]]/Tabel5[[#This Row],[Beløb pr. udgiftspost
kr.]]*Tabel5[[#This Row],[Godkendte udgifter]]," ")</f>
        <v xml:space="preserve"> </v>
      </c>
      <c r="T129" s="155"/>
    </row>
    <row r="130" spans="1:20" x14ac:dyDescent="0.2">
      <c r="A130" s="154"/>
      <c r="B130" s="202"/>
      <c r="C130" s="17"/>
      <c r="D130" s="61"/>
      <c r="E130" s="61"/>
      <c r="F130" s="87"/>
      <c r="G130" s="109"/>
      <c r="H130" s="203"/>
      <c r="I130" s="107">
        <f>Tabel5[[#This Row],[Beløb pr. udgiftspost
kr.]]-Tabel5[[#This Row],[Ikke tilskudsberegtiget]]</f>
        <v>0</v>
      </c>
      <c r="J130" s="93"/>
      <c r="K130" s="93"/>
      <c r="L130" s="93"/>
      <c r="M130" s="93"/>
      <c r="N130" s="93"/>
      <c r="O130" s="11"/>
      <c r="P130" s="204">
        <f>IFERROR(ROUND(IF($O130=Liste!$H$4,$C130*'Skema 2'!$F$24,IF($O130=Liste!$H$2,$C130,IF($O130=Liste!$H$3,"-"))),2)," ")</f>
        <v>0</v>
      </c>
      <c r="Q130" s="204">
        <f>IFERROR(ROUND(IF($O130=Liste!$H$4,$C130*'Skema 2'!$F$25,IF($O130=Liste!$H$3,$C130,IF($O130=Liste!$H$2," "))),2)," ")</f>
        <v>0</v>
      </c>
      <c r="R130" s="80" t="str">
        <f>IFERROR(Tabel5[[#This Row],[Beløb LAG
kr.]]/Tabel5[[#This Row],[Beløb pr. udgiftspost
kr.]]*Tabel5[[#This Row],[Godkendte udgifter]]," ")</f>
        <v xml:space="preserve"> </v>
      </c>
      <c r="S130" s="99" t="str">
        <f>IFERROR(Tabel5[[#This Row],[Beløb FLAG
kr.]]/Tabel5[[#This Row],[Beløb pr. udgiftspost
kr.]]*Tabel5[[#This Row],[Godkendte udgifter]]," ")</f>
        <v xml:space="preserve"> </v>
      </c>
      <c r="T130" s="155"/>
    </row>
    <row r="131" spans="1:20" x14ac:dyDescent="0.2">
      <c r="A131" s="154"/>
      <c r="B131" s="202"/>
      <c r="C131" s="17"/>
      <c r="D131" s="61"/>
      <c r="E131" s="61"/>
      <c r="F131" s="87"/>
      <c r="G131" s="109"/>
      <c r="H131" s="203"/>
      <c r="I131" s="107">
        <f>Tabel5[[#This Row],[Beløb pr. udgiftspost
kr.]]-Tabel5[[#This Row],[Ikke tilskudsberegtiget]]</f>
        <v>0</v>
      </c>
      <c r="J131" s="93"/>
      <c r="K131" s="93"/>
      <c r="L131" s="93"/>
      <c r="M131" s="93"/>
      <c r="N131" s="93"/>
      <c r="O131" s="11"/>
      <c r="P131" s="204">
        <f>IFERROR(ROUND(IF($O131=Liste!$H$4,$C131*'Skema 2'!$F$24,IF($O131=Liste!$H$2,$C131,IF($O131=Liste!$H$3,"-"))),2)," ")</f>
        <v>0</v>
      </c>
      <c r="Q131" s="204">
        <f>IFERROR(ROUND(IF($O131=Liste!$H$4,$C131*'Skema 2'!$F$25,IF($O131=Liste!$H$3,$C131,IF($O131=Liste!$H$2," "))),2)," ")</f>
        <v>0</v>
      </c>
      <c r="R131" s="80" t="str">
        <f>IFERROR(Tabel5[[#This Row],[Beløb LAG
kr.]]/Tabel5[[#This Row],[Beløb pr. udgiftspost
kr.]]*Tabel5[[#This Row],[Godkendte udgifter]]," ")</f>
        <v xml:space="preserve"> </v>
      </c>
      <c r="S131" s="99" t="str">
        <f>IFERROR(Tabel5[[#This Row],[Beløb FLAG
kr.]]/Tabel5[[#This Row],[Beløb pr. udgiftspost
kr.]]*Tabel5[[#This Row],[Godkendte udgifter]]," ")</f>
        <v xml:space="preserve"> </v>
      </c>
      <c r="T131" s="155"/>
    </row>
    <row r="132" spans="1:20" x14ac:dyDescent="0.2">
      <c r="A132" s="154"/>
      <c r="B132" s="202"/>
      <c r="C132" s="17"/>
      <c r="D132" s="61"/>
      <c r="E132" s="61"/>
      <c r="F132" s="87"/>
      <c r="G132" s="109"/>
      <c r="H132" s="203"/>
      <c r="I132" s="107">
        <f>Tabel5[[#This Row],[Beløb pr. udgiftspost
kr.]]-Tabel5[[#This Row],[Ikke tilskudsberegtiget]]</f>
        <v>0</v>
      </c>
      <c r="J132" s="93"/>
      <c r="K132" s="93"/>
      <c r="L132" s="93"/>
      <c r="M132" s="93"/>
      <c r="N132" s="93"/>
      <c r="O132" s="11"/>
      <c r="P132" s="204">
        <f>IFERROR(ROUND(IF($O132=Liste!$H$4,$C132*'Skema 2'!$F$24,IF($O132=Liste!$H$2,$C132,IF($O132=Liste!$H$3,"-"))),2)," ")</f>
        <v>0</v>
      </c>
      <c r="Q132" s="204">
        <f>IFERROR(ROUND(IF($O132=Liste!$H$4,$C132*'Skema 2'!$F$25,IF($O132=Liste!$H$3,$C132,IF($O132=Liste!$H$2," "))),2)," ")</f>
        <v>0</v>
      </c>
      <c r="R132" s="80" t="str">
        <f>IFERROR(Tabel5[[#This Row],[Beløb LAG
kr.]]/Tabel5[[#This Row],[Beløb pr. udgiftspost
kr.]]*Tabel5[[#This Row],[Godkendte udgifter]]," ")</f>
        <v xml:space="preserve"> </v>
      </c>
      <c r="S132" s="99" t="str">
        <f>IFERROR(Tabel5[[#This Row],[Beløb FLAG
kr.]]/Tabel5[[#This Row],[Beløb pr. udgiftspost
kr.]]*Tabel5[[#This Row],[Godkendte udgifter]]," ")</f>
        <v xml:space="preserve"> </v>
      </c>
      <c r="T132" s="155"/>
    </row>
    <row r="133" spans="1:20" x14ac:dyDescent="0.2">
      <c r="A133" s="154"/>
      <c r="B133" s="202"/>
      <c r="C133" s="17"/>
      <c r="D133" s="61"/>
      <c r="E133" s="61"/>
      <c r="F133" s="87"/>
      <c r="G133" s="109"/>
      <c r="H133" s="203"/>
      <c r="I133" s="107">
        <f>Tabel5[[#This Row],[Beløb pr. udgiftspost
kr.]]-Tabel5[[#This Row],[Ikke tilskudsberegtiget]]</f>
        <v>0</v>
      </c>
      <c r="J133" s="93"/>
      <c r="K133" s="93"/>
      <c r="L133" s="93"/>
      <c r="M133" s="93"/>
      <c r="N133" s="93"/>
      <c r="O133" s="11"/>
      <c r="P133" s="204">
        <f>IFERROR(ROUND(IF($O133=Liste!$H$4,$C133*'Skema 2'!$F$24,IF($O133=Liste!$H$2,$C133,IF($O133=Liste!$H$3,"-"))),2)," ")</f>
        <v>0</v>
      </c>
      <c r="Q133" s="204">
        <f>IFERROR(ROUND(IF($O133=Liste!$H$4,$C133*'Skema 2'!$F$25,IF($O133=Liste!$H$3,$C133,IF($O133=Liste!$H$2," "))),2)," ")</f>
        <v>0</v>
      </c>
      <c r="R133" s="80" t="str">
        <f>IFERROR(Tabel5[[#This Row],[Beløb LAG
kr.]]/Tabel5[[#This Row],[Beløb pr. udgiftspost
kr.]]*Tabel5[[#This Row],[Godkendte udgifter]]," ")</f>
        <v xml:space="preserve"> </v>
      </c>
      <c r="S133" s="99" t="str">
        <f>IFERROR(Tabel5[[#This Row],[Beløb FLAG
kr.]]/Tabel5[[#This Row],[Beløb pr. udgiftspost
kr.]]*Tabel5[[#This Row],[Godkendte udgifter]]," ")</f>
        <v xml:space="preserve"> </v>
      </c>
      <c r="T133" s="155"/>
    </row>
    <row r="134" spans="1:20" x14ac:dyDescent="0.2">
      <c r="A134" s="154"/>
      <c r="B134" s="202"/>
      <c r="C134" s="17"/>
      <c r="D134" s="61"/>
      <c r="E134" s="61"/>
      <c r="F134" s="87"/>
      <c r="G134" s="109"/>
      <c r="H134" s="203"/>
      <c r="I134" s="107">
        <f>Tabel5[[#This Row],[Beløb pr. udgiftspost
kr.]]-Tabel5[[#This Row],[Ikke tilskudsberegtiget]]</f>
        <v>0</v>
      </c>
      <c r="J134" s="93"/>
      <c r="K134" s="93"/>
      <c r="L134" s="93"/>
      <c r="M134" s="93"/>
      <c r="N134" s="93"/>
      <c r="O134" s="11"/>
      <c r="P134" s="204">
        <f>IFERROR(ROUND(IF($O134=Liste!$H$4,$C134*'Skema 2'!$F$24,IF($O134=Liste!$H$2,$C134,IF($O134=Liste!$H$3,"-"))),2)," ")</f>
        <v>0</v>
      </c>
      <c r="Q134" s="204">
        <f>IFERROR(ROUND(IF($O134=Liste!$H$4,$C134*'Skema 2'!$F$25,IF($O134=Liste!$H$3,$C134,IF($O134=Liste!$H$2," "))),2)," ")</f>
        <v>0</v>
      </c>
      <c r="R134" s="80" t="str">
        <f>IFERROR(Tabel5[[#This Row],[Beløb LAG
kr.]]/Tabel5[[#This Row],[Beløb pr. udgiftspost
kr.]]*Tabel5[[#This Row],[Godkendte udgifter]]," ")</f>
        <v xml:space="preserve"> </v>
      </c>
      <c r="S134" s="99" t="str">
        <f>IFERROR(Tabel5[[#This Row],[Beløb FLAG
kr.]]/Tabel5[[#This Row],[Beløb pr. udgiftspost
kr.]]*Tabel5[[#This Row],[Godkendte udgifter]]," ")</f>
        <v xml:space="preserve"> </v>
      </c>
      <c r="T134" s="155"/>
    </row>
    <row r="135" spans="1:20" x14ac:dyDescent="0.2">
      <c r="A135" s="154"/>
      <c r="B135" s="202"/>
      <c r="C135" s="17"/>
      <c r="D135" s="61"/>
      <c r="E135" s="61"/>
      <c r="F135" s="87"/>
      <c r="G135" s="109"/>
      <c r="H135" s="203"/>
      <c r="I135" s="107">
        <f>Tabel5[[#This Row],[Beløb pr. udgiftspost
kr.]]-Tabel5[[#This Row],[Ikke tilskudsberegtiget]]</f>
        <v>0</v>
      </c>
      <c r="J135" s="93"/>
      <c r="K135" s="93"/>
      <c r="L135" s="93"/>
      <c r="M135" s="93"/>
      <c r="N135" s="93"/>
      <c r="O135" s="11"/>
      <c r="P135" s="204">
        <f>IFERROR(ROUND(IF($O135=Liste!$H$4,$C135*'Skema 2'!$F$24,IF($O135=Liste!$H$2,$C135,IF($O135=Liste!$H$3,"-"))),2)," ")</f>
        <v>0</v>
      </c>
      <c r="Q135" s="204">
        <f>IFERROR(ROUND(IF($O135=Liste!$H$4,$C135*'Skema 2'!$F$25,IF($O135=Liste!$H$3,$C135,IF($O135=Liste!$H$2," "))),2)," ")</f>
        <v>0</v>
      </c>
      <c r="R135" s="80" t="str">
        <f>IFERROR(Tabel5[[#This Row],[Beløb LAG
kr.]]/Tabel5[[#This Row],[Beløb pr. udgiftspost
kr.]]*Tabel5[[#This Row],[Godkendte udgifter]]," ")</f>
        <v xml:space="preserve"> </v>
      </c>
      <c r="S135" s="99" t="str">
        <f>IFERROR(Tabel5[[#This Row],[Beløb FLAG
kr.]]/Tabel5[[#This Row],[Beløb pr. udgiftspost
kr.]]*Tabel5[[#This Row],[Godkendte udgifter]]," ")</f>
        <v xml:space="preserve"> </v>
      </c>
      <c r="T135" s="155"/>
    </row>
    <row r="136" spans="1:20" x14ac:dyDescent="0.2">
      <c r="A136" s="154"/>
      <c r="B136" s="202"/>
      <c r="C136" s="17"/>
      <c r="D136" s="61"/>
      <c r="E136" s="61"/>
      <c r="F136" s="87"/>
      <c r="G136" s="109"/>
      <c r="H136" s="203"/>
      <c r="I136" s="107">
        <f>Tabel5[[#This Row],[Beløb pr. udgiftspost
kr.]]-Tabel5[[#This Row],[Ikke tilskudsberegtiget]]</f>
        <v>0</v>
      </c>
      <c r="J136" s="93"/>
      <c r="K136" s="93"/>
      <c r="L136" s="93"/>
      <c r="M136" s="93"/>
      <c r="N136" s="93"/>
      <c r="O136" s="11"/>
      <c r="P136" s="204">
        <f>IFERROR(ROUND(IF($O136=Liste!$H$4,$C136*'Skema 2'!$F$24,IF($O136=Liste!$H$2,$C136,IF($O136=Liste!$H$3,"-"))),2)," ")</f>
        <v>0</v>
      </c>
      <c r="Q136" s="204">
        <f>IFERROR(ROUND(IF($O136=Liste!$H$4,$C136*'Skema 2'!$F$25,IF($O136=Liste!$H$3,$C136,IF($O136=Liste!$H$2," "))),2)," ")</f>
        <v>0</v>
      </c>
      <c r="R136" s="80" t="str">
        <f>IFERROR(Tabel5[[#This Row],[Beløb LAG
kr.]]/Tabel5[[#This Row],[Beløb pr. udgiftspost
kr.]]*Tabel5[[#This Row],[Godkendte udgifter]]," ")</f>
        <v xml:space="preserve"> </v>
      </c>
      <c r="S136" s="99" t="str">
        <f>IFERROR(Tabel5[[#This Row],[Beløb FLAG
kr.]]/Tabel5[[#This Row],[Beløb pr. udgiftspost
kr.]]*Tabel5[[#This Row],[Godkendte udgifter]]," ")</f>
        <v xml:space="preserve"> </v>
      </c>
      <c r="T136" s="155"/>
    </row>
    <row r="137" spans="1:20" x14ac:dyDescent="0.2">
      <c r="A137" s="154"/>
      <c r="B137" s="202"/>
      <c r="C137" s="17"/>
      <c r="D137" s="61"/>
      <c r="E137" s="61"/>
      <c r="F137" s="87"/>
      <c r="G137" s="109"/>
      <c r="H137" s="203"/>
      <c r="I137" s="107">
        <f>Tabel5[[#This Row],[Beløb pr. udgiftspost
kr.]]-Tabel5[[#This Row],[Ikke tilskudsberegtiget]]</f>
        <v>0</v>
      </c>
      <c r="J137" s="93"/>
      <c r="K137" s="93"/>
      <c r="L137" s="93"/>
      <c r="M137" s="93"/>
      <c r="N137" s="93"/>
      <c r="O137" s="11"/>
      <c r="P137" s="204">
        <f>IFERROR(ROUND(IF($O137=Liste!$H$4,$C137*'Skema 2'!$F$24,IF($O137=Liste!$H$2,$C137,IF($O137=Liste!$H$3,"-"))),2)," ")</f>
        <v>0</v>
      </c>
      <c r="Q137" s="204">
        <f>IFERROR(ROUND(IF($O137=Liste!$H$4,$C137*'Skema 2'!$F$25,IF($O137=Liste!$H$3,$C137,IF($O137=Liste!$H$2," "))),2)," ")</f>
        <v>0</v>
      </c>
      <c r="R137" s="80" t="str">
        <f>IFERROR(Tabel5[[#This Row],[Beløb LAG
kr.]]/Tabel5[[#This Row],[Beløb pr. udgiftspost
kr.]]*Tabel5[[#This Row],[Godkendte udgifter]]," ")</f>
        <v xml:space="preserve"> </v>
      </c>
      <c r="S137" s="99" t="str">
        <f>IFERROR(Tabel5[[#This Row],[Beløb FLAG
kr.]]/Tabel5[[#This Row],[Beløb pr. udgiftspost
kr.]]*Tabel5[[#This Row],[Godkendte udgifter]]," ")</f>
        <v xml:space="preserve"> </v>
      </c>
      <c r="T137" s="155"/>
    </row>
    <row r="138" spans="1:20" x14ac:dyDescent="0.2">
      <c r="A138" s="154"/>
      <c r="B138" s="202"/>
      <c r="C138" s="17"/>
      <c r="D138" s="61"/>
      <c r="E138" s="61"/>
      <c r="F138" s="87"/>
      <c r="G138" s="109"/>
      <c r="H138" s="203"/>
      <c r="I138" s="107">
        <f>Tabel5[[#This Row],[Beløb pr. udgiftspost
kr.]]-Tabel5[[#This Row],[Ikke tilskudsberegtiget]]</f>
        <v>0</v>
      </c>
      <c r="J138" s="93"/>
      <c r="K138" s="93"/>
      <c r="L138" s="93"/>
      <c r="M138" s="93"/>
      <c r="N138" s="93"/>
      <c r="O138" s="11"/>
      <c r="P138" s="204">
        <f>IFERROR(ROUND(IF($O138=Liste!$H$4,$C138*'Skema 2'!$F$24,IF($O138=Liste!$H$2,$C138,IF($O138=Liste!$H$3,"-"))),2)," ")</f>
        <v>0</v>
      </c>
      <c r="Q138" s="204">
        <f>IFERROR(ROUND(IF($O138=Liste!$H$4,$C138*'Skema 2'!$F$25,IF($O138=Liste!$H$3,$C138,IF($O138=Liste!$H$2," "))),2)," ")</f>
        <v>0</v>
      </c>
      <c r="R138" s="80" t="str">
        <f>IFERROR(Tabel5[[#This Row],[Beløb LAG
kr.]]/Tabel5[[#This Row],[Beløb pr. udgiftspost
kr.]]*Tabel5[[#This Row],[Godkendte udgifter]]," ")</f>
        <v xml:space="preserve"> </v>
      </c>
      <c r="S138" s="99" t="str">
        <f>IFERROR(Tabel5[[#This Row],[Beløb FLAG
kr.]]/Tabel5[[#This Row],[Beløb pr. udgiftspost
kr.]]*Tabel5[[#This Row],[Godkendte udgifter]]," ")</f>
        <v xml:space="preserve"> </v>
      </c>
      <c r="T138" s="155"/>
    </row>
    <row r="139" spans="1:20" x14ac:dyDescent="0.2">
      <c r="A139" s="154"/>
      <c r="B139" s="202"/>
      <c r="C139" s="17"/>
      <c r="D139" s="61"/>
      <c r="E139" s="61"/>
      <c r="F139" s="87"/>
      <c r="G139" s="109"/>
      <c r="H139" s="203"/>
      <c r="I139" s="107">
        <f>Tabel5[[#This Row],[Beløb pr. udgiftspost
kr.]]-Tabel5[[#This Row],[Ikke tilskudsberegtiget]]</f>
        <v>0</v>
      </c>
      <c r="J139" s="93"/>
      <c r="K139" s="93"/>
      <c r="L139" s="93"/>
      <c r="M139" s="93"/>
      <c r="N139" s="93"/>
      <c r="O139" s="11"/>
      <c r="P139" s="204">
        <f>IFERROR(ROUND(IF($O139=Liste!$H$4,$C139*'Skema 2'!$F$24,IF($O139=Liste!$H$2,$C139,IF($O139=Liste!$H$3,"-"))),2)," ")</f>
        <v>0</v>
      </c>
      <c r="Q139" s="204">
        <f>IFERROR(ROUND(IF($O139=Liste!$H$4,$C139*'Skema 2'!$F$25,IF($O139=Liste!$H$3,$C139,IF($O139=Liste!$H$2," "))),2)," ")</f>
        <v>0</v>
      </c>
      <c r="R139" s="80" t="str">
        <f>IFERROR(Tabel5[[#This Row],[Beløb LAG
kr.]]/Tabel5[[#This Row],[Beløb pr. udgiftspost
kr.]]*Tabel5[[#This Row],[Godkendte udgifter]]," ")</f>
        <v xml:space="preserve"> </v>
      </c>
      <c r="S139" s="99" t="str">
        <f>IFERROR(Tabel5[[#This Row],[Beløb FLAG
kr.]]/Tabel5[[#This Row],[Beløb pr. udgiftspost
kr.]]*Tabel5[[#This Row],[Godkendte udgifter]]," ")</f>
        <v xml:space="preserve"> </v>
      </c>
      <c r="T139" s="155"/>
    </row>
    <row r="140" spans="1:20" x14ac:dyDescent="0.2">
      <c r="A140" s="154"/>
      <c r="B140" s="202"/>
      <c r="C140" s="17"/>
      <c r="D140" s="61"/>
      <c r="E140" s="61"/>
      <c r="F140" s="87"/>
      <c r="G140" s="109"/>
      <c r="H140" s="203"/>
      <c r="I140" s="107">
        <f>Tabel5[[#This Row],[Beløb pr. udgiftspost
kr.]]-Tabel5[[#This Row],[Ikke tilskudsberegtiget]]</f>
        <v>0</v>
      </c>
      <c r="J140" s="93"/>
      <c r="K140" s="93"/>
      <c r="L140" s="93"/>
      <c r="M140" s="93"/>
      <c r="N140" s="93"/>
      <c r="O140" s="11"/>
      <c r="P140" s="204">
        <f>IFERROR(ROUND(IF($O140=Liste!$H$4,$C140*'Skema 2'!$F$24,IF($O140=Liste!$H$2,$C140,IF($O140=Liste!$H$3,"-"))),2)," ")</f>
        <v>0</v>
      </c>
      <c r="Q140" s="204">
        <f>IFERROR(ROUND(IF($O140=Liste!$H$4,$C140*'Skema 2'!$F$25,IF($O140=Liste!$H$3,$C140,IF($O140=Liste!$H$2," "))),2)," ")</f>
        <v>0</v>
      </c>
      <c r="R140" s="80" t="str">
        <f>IFERROR(Tabel5[[#This Row],[Beløb LAG
kr.]]/Tabel5[[#This Row],[Beløb pr. udgiftspost
kr.]]*Tabel5[[#This Row],[Godkendte udgifter]]," ")</f>
        <v xml:space="preserve"> </v>
      </c>
      <c r="S140" s="99" t="str">
        <f>IFERROR(Tabel5[[#This Row],[Beløb FLAG
kr.]]/Tabel5[[#This Row],[Beløb pr. udgiftspost
kr.]]*Tabel5[[#This Row],[Godkendte udgifter]]," ")</f>
        <v xml:space="preserve"> </v>
      </c>
      <c r="T140" s="155"/>
    </row>
    <row r="141" spans="1:20" x14ac:dyDescent="0.2">
      <c r="A141" s="154"/>
      <c r="B141" s="202"/>
      <c r="C141" s="17"/>
      <c r="D141" s="61"/>
      <c r="E141" s="61"/>
      <c r="F141" s="87"/>
      <c r="G141" s="109"/>
      <c r="H141" s="203"/>
      <c r="I141" s="107">
        <f>Tabel5[[#This Row],[Beløb pr. udgiftspost
kr.]]-Tabel5[[#This Row],[Ikke tilskudsberegtiget]]</f>
        <v>0</v>
      </c>
      <c r="J141" s="93"/>
      <c r="K141" s="93"/>
      <c r="L141" s="93"/>
      <c r="M141" s="93"/>
      <c r="N141" s="93"/>
      <c r="O141" s="11"/>
      <c r="P141" s="204">
        <f>IFERROR(ROUND(IF($O141=Liste!$H$4,$C141*'Skema 2'!$F$24,IF($O141=Liste!$H$2,$C141,IF($O141=Liste!$H$3,"-"))),2)," ")</f>
        <v>0</v>
      </c>
      <c r="Q141" s="204">
        <f>IFERROR(ROUND(IF($O141=Liste!$H$4,$C141*'Skema 2'!$F$25,IF($O141=Liste!$H$3,$C141,IF($O141=Liste!$H$2," "))),2)," ")</f>
        <v>0</v>
      </c>
      <c r="R141" s="80" t="str">
        <f>IFERROR(Tabel5[[#This Row],[Beløb LAG
kr.]]/Tabel5[[#This Row],[Beløb pr. udgiftspost
kr.]]*Tabel5[[#This Row],[Godkendte udgifter]]," ")</f>
        <v xml:space="preserve"> </v>
      </c>
      <c r="S141" s="99" t="str">
        <f>IFERROR(Tabel5[[#This Row],[Beløb FLAG
kr.]]/Tabel5[[#This Row],[Beløb pr. udgiftspost
kr.]]*Tabel5[[#This Row],[Godkendte udgifter]]," ")</f>
        <v xml:space="preserve"> </v>
      </c>
      <c r="T141" s="155"/>
    </row>
    <row r="142" spans="1:20" x14ac:dyDescent="0.2">
      <c r="A142" s="154"/>
      <c r="B142" s="202"/>
      <c r="C142" s="17"/>
      <c r="D142" s="61"/>
      <c r="E142" s="61"/>
      <c r="F142" s="87"/>
      <c r="G142" s="109"/>
      <c r="H142" s="203"/>
      <c r="I142" s="107">
        <f>Tabel5[[#This Row],[Beløb pr. udgiftspost
kr.]]-Tabel5[[#This Row],[Ikke tilskudsberegtiget]]</f>
        <v>0</v>
      </c>
      <c r="J142" s="93"/>
      <c r="K142" s="93"/>
      <c r="L142" s="93"/>
      <c r="M142" s="93"/>
      <c r="N142" s="93"/>
      <c r="O142" s="11"/>
      <c r="P142" s="204">
        <f>IFERROR(ROUND(IF($O142=Liste!$H$4,$C142*'Skema 2'!$F$24,IF($O142=Liste!$H$2,$C142,IF($O142=Liste!$H$3,"-"))),2)," ")</f>
        <v>0</v>
      </c>
      <c r="Q142" s="204">
        <f>IFERROR(ROUND(IF($O142=Liste!$H$4,$C142*'Skema 2'!$F$25,IF($O142=Liste!$H$3,$C142,IF($O142=Liste!$H$2," "))),2)," ")</f>
        <v>0</v>
      </c>
      <c r="R142" s="80" t="str">
        <f>IFERROR(Tabel5[[#This Row],[Beløb LAG
kr.]]/Tabel5[[#This Row],[Beløb pr. udgiftspost
kr.]]*Tabel5[[#This Row],[Godkendte udgifter]]," ")</f>
        <v xml:space="preserve"> </v>
      </c>
      <c r="S142" s="99" t="str">
        <f>IFERROR(Tabel5[[#This Row],[Beløb FLAG
kr.]]/Tabel5[[#This Row],[Beløb pr. udgiftspost
kr.]]*Tabel5[[#This Row],[Godkendte udgifter]]," ")</f>
        <v xml:space="preserve"> </v>
      </c>
      <c r="T142" s="155"/>
    </row>
    <row r="143" spans="1:20" x14ac:dyDescent="0.2">
      <c r="A143" s="154"/>
      <c r="B143" s="202"/>
      <c r="C143" s="17"/>
      <c r="D143" s="61"/>
      <c r="E143" s="61"/>
      <c r="F143" s="87"/>
      <c r="G143" s="109"/>
      <c r="H143" s="203"/>
      <c r="I143" s="107">
        <f>Tabel5[[#This Row],[Beløb pr. udgiftspost
kr.]]-Tabel5[[#This Row],[Ikke tilskudsberegtiget]]</f>
        <v>0</v>
      </c>
      <c r="J143" s="93"/>
      <c r="K143" s="93"/>
      <c r="L143" s="93"/>
      <c r="M143" s="93"/>
      <c r="N143" s="93"/>
      <c r="O143" s="11"/>
      <c r="P143" s="204">
        <f>IFERROR(ROUND(IF($O143=Liste!$H$4,$C143*'Skema 2'!$F$24,IF($O143=Liste!$H$2,$C143,IF($O143=Liste!$H$3,"-"))),2)," ")</f>
        <v>0</v>
      </c>
      <c r="Q143" s="204">
        <f>IFERROR(ROUND(IF($O143=Liste!$H$4,$C143*'Skema 2'!$F$25,IF($O143=Liste!$H$3,$C143,IF($O143=Liste!$H$2," "))),2)," ")</f>
        <v>0</v>
      </c>
      <c r="R143" s="80" t="str">
        <f>IFERROR(Tabel5[[#This Row],[Beløb LAG
kr.]]/Tabel5[[#This Row],[Beløb pr. udgiftspost
kr.]]*Tabel5[[#This Row],[Godkendte udgifter]]," ")</f>
        <v xml:space="preserve"> </v>
      </c>
      <c r="S143" s="99" t="str">
        <f>IFERROR(Tabel5[[#This Row],[Beløb FLAG
kr.]]/Tabel5[[#This Row],[Beløb pr. udgiftspost
kr.]]*Tabel5[[#This Row],[Godkendte udgifter]]," ")</f>
        <v xml:space="preserve"> </v>
      </c>
      <c r="T143" s="155"/>
    </row>
    <row r="144" spans="1:20" x14ac:dyDescent="0.2">
      <c r="A144" s="154"/>
      <c r="B144" s="202"/>
      <c r="C144" s="17"/>
      <c r="D144" s="61"/>
      <c r="E144" s="61"/>
      <c r="F144" s="87"/>
      <c r="G144" s="109"/>
      <c r="H144" s="203"/>
      <c r="I144" s="107">
        <f>Tabel5[[#This Row],[Beløb pr. udgiftspost
kr.]]-Tabel5[[#This Row],[Ikke tilskudsberegtiget]]</f>
        <v>0</v>
      </c>
      <c r="J144" s="93"/>
      <c r="K144" s="93"/>
      <c r="L144" s="93"/>
      <c r="M144" s="93"/>
      <c r="N144" s="93"/>
      <c r="O144" s="11"/>
      <c r="P144" s="204">
        <f>IFERROR(ROUND(IF($O144=Liste!$H$4,$C144*'Skema 2'!$F$24,IF($O144=Liste!$H$2,$C144,IF($O144=Liste!$H$3,"-"))),2)," ")</f>
        <v>0</v>
      </c>
      <c r="Q144" s="204">
        <f>IFERROR(ROUND(IF($O144=Liste!$H$4,$C144*'Skema 2'!$F$25,IF($O144=Liste!$H$3,$C144,IF($O144=Liste!$H$2," "))),2)," ")</f>
        <v>0</v>
      </c>
      <c r="R144" s="80" t="str">
        <f>IFERROR(Tabel5[[#This Row],[Beløb LAG
kr.]]/Tabel5[[#This Row],[Beløb pr. udgiftspost
kr.]]*Tabel5[[#This Row],[Godkendte udgifter]]," ")</f>
        <v xml:space="preserve"> </v>
      </c>
      <c r="S144" s="99" t="str">
        <f>IFERROR(Tabel5[[#This Row],[Beløb FLAG
kr.]]/Tabel5[[#This Row],[Beløb pr. udgiftspost
kr.]]*Tabel5[[#This Row],[Godkendte udgifter]]," ")</f>
        <v xml:space="preserve"> </v>
      </c>
      <c r="T144" s="155"/>
    </row>
    <row r="145" spans="1:20" x14ac:dyDescent="0.2">
      <c r="A145" s="154"/>
      <c r="B145" s="202"/>
      <c r="C145" s="17"/>
      <c r="D145" s="61"/>
      <c r="E145" s="61"/>
      <c r="F145" s="87"/>
      <c r="G145" s="109"/>
      <c r="H145" s="203"/>
      <c r="I145" s="107">
        <f>Tabel5[[#This Row],[Beløb pr. udgiftspost
kr.]]-Tabel5[[#This Row],[Ikke tilskudsberegtiget]]</f>
        <v>0</v>
      </c>
      <c r="J145" s="93"/>
      <c r="K145" s="93"/>
      <c r="L145" s="93"/>
      <c r="M145" s="93"/>
      <c r="N145" s="93"/>
      <c r="O145" s="11"/>
      <c r="P145" s="204">
        <f>IFERROR(ROUND(IF($O145=Liste!$H$4,$C145*'Skema 2'!$F$24,IF($O145=Liste!$H$2,$C145,IF($O145=Liste!$H$3,"-"))),2)," ")</f>
        <v>0</v>
      </c>
      <c r="Q145" s="204">
        <f>IFERROR(ROUND(IF($O145=Liste!$H$4,$C145*'Skema 2'!$F$25,IF($O145=Liste!$H$3,$C145,IF($O145=Liste!$H$2," "))),2)," ")</f>
        <v>0</v>
      </c>
      <c r="R145" s="80" t="str">
        <f>IFERROR(Tabel5[[#This Row],[Beløb LAG
kr.]]/Tabel5[[#This Row],[Beløb pr. udgiftspost
kr.]]*Tabel5[[#This Row],[Godkendte udgifter]]," ")</f>
        <v xml:space="preserve"> </v>
      </c>
      <c r="S145" s="99" t="str">
        <f>IFERROR(Tabel5[[#This Row],[Beløb FLAG
kr.]]/Tabel5[[#This Row],[Beløb pr. udgiftspost
kr.]]*Tabel5[[#This Row],[Godkendte udgifter]]," ")</f>
        <v xml:space="preserve"> </v>
      </c>
      <c r="T145" s="155"/>
    </row>
    <row r="146" spans="1:20" x14ac:dyDescent="0.2">
      <c r="A146" s="154"/>
      <c r="B146" s="202"/>
      <c r="C146" s="17"/>
      <c r="D146" s="61"/>
      <c r="E146" s="61"/>
      <c r="F146" s="87"/>
      <c r="G146" s="109"/>
      <c r="H146" s="203"/>
      <c r="I146" s="107">
        <f>Tabel5[[#This Row],[Beløb pr. udgiftspost
kr.]]-Tabel5[[#This Row],[Ikke tilskudsberegtiget]]</f>
        <v>0</v>
      </c>
      <c r="J146" s="93"/>
      <c r="K146" s="93"/>
      <c r="L146" s="93"/>
      <c r="M146" s="93"/>
      <c r="N146" s="93"/>
      <c r="O146" s="11"/>
      <c r="P146" s="204">
        <f>IFERROR(ROUND(IF($O146=Liste!$H$4,$C146*'Skema 2'!$F$24,IF($O146=Liste!$H$2,$C146,IF($O146=Liste!$H$3,"-"))),2)," ")</f>
        <v>0</v>
      </c>
      <c r="Q146" s="204">
        <f>IFERROR(ROUND(IF($O146=Liste!$H$4,$C146*'Skema 2'!$F$25,IF($O146=Liste!$H$3,$C146,IF($O146=Liste!$H$2," "))),2)," ")</f>
        <v>0</v>
      </c>
      <c r="R146" s="80" t="str">
        <f>IFERROR(Tabel5[[#This Row],[Beløb LAG
kr.]]/Tabel5[[#This Row],[Beløb pr. udgiftspost
kr.]]*Tabel5[[#This Row],[Godkendte udgifter]]," ")</f>
        <v xml:space="preserve"> </v>
      </c>
      <c r="S146" s="99" t="str">
        <f>IFERROR(Tabel5[[#This Row],[Beløb FLAG
kr.]]/Tabel5[[#This Row],[Beløb pr. udgiftspost
kr.]]*Tabel5[[#This Row],[Godkendte udgifter]]," ")</f>
        <v xml:space="preserve"> </v>
      </c>
      <c r="T146" s="155"/>
    </row>
    <row r="147" spans="1:20" x14ac:dyDescent="0.2">
      <c r="A147" s="154"/>
      <c r="B147" s="202"/>
      <c r="C147" s="17"/>
      <c r="D147" s="61"/>
      <c r="E147" s="61"/>
      <c r="F147" s="87"/>
      <c r="G147" s="109"/>
      <c r="H147" s="203"/>
      <c r="I147" s="107">
        <f>Tabel5[[#This Row],[Beløb pr. udgiftspost
kr.]]-Tabel5[[#This Row],[Ikke tilskudsberegtiget]]</f>
        <v>0</v>
      </c>
      <c r="J147" s="93"/>
      <c r="K147" s="93"/>
      <c r="L147" s="93"/>
      <c r="M147" s="93"/>
      <c r="N147" s="93"/>
      <c r="O147" s="11"/>
      <c r="P147" s="204">
        <f>IFERROR(ROUND(IF($O147=Liste!$H$4,$C147*'Skema 2'!$F$24,IF($O147=Liste!$H$2,$C147,IF($O147=Liste!$H$3,"-"))),2)," ")</f>
        <v>0</v>
      </c>
      <c r="Q147" s="204">
        <f>IFERROR(ROUND(IF($O147=Liste!$H$4,$C147*'Skema 2'!$F$25,IF($O147=Liste!$H$3,$C147,IF($O147=Liste!$H$2," "))),2)," ")</f>
        <v>0</v>
      </c>
      <c r="R147" s="80" t="str">
        <f>IFERROR(Tabel5[[#This Row],[Beløb LAG
kr.]]/Tabel5[[#This Row],[Beløb pr. udgiftspost
kr.]]*Tabel5[[#This Row],[Godkendte udgifter]]," ")</f>
        <v xml:space="preserve"> </v>
      </c>
      <c r="S147" s="99" t="str">
        <f>IFERROR(Tabel5[[#This Row],[Beløb FLAG
kr.]]/Tabel5[[#This Row],[Beløb pr. udgiftspost
kr.]]*Tabel5[[#This Row],[Godkendte udgifter]]," ")</f>
        <v xml:space="preserve"> </v>
      </c>
      <c r="T147" s="155"/>
    </row>
    <row r="148" spans="1:20" x14ac:dyDescent="0.2">
      <c r="A148" s="154"/>
      <c r="B148" s="202"/>
      <c r="C148" s="17"/>
      <c r="D148" s="61"/>
      <c r="E148" s="61"/>
      <c r="F148" s="87"/>
      <c r="G148" s="109"/>
      <c r="H148" s="203"/>
      <c r="I148" s="107">
        <f>Tabel5[[#This Row],[Beløb pr. udgiftspost
kr.]]-Tabel5[[#This Row],[Ikke tilskudsberegtiget]]</f>
        <v>0</v>
      </c>
      <c r="J148" s="93"/>
      <c r="K148" s="93"/>
      <c r="L148" s="93"/>
      <c r="M148" s="93"/>
      <c r="N148" s="93"/>
      <c r="O148" s="11"/>
      <c r="P148" s="204">
        <f>IFERROR(ROUND(IF($O148=Liste!$H$4,$C148*'Skema 2'!$F$24,IF($O148=Liste!$H$2,$C148,IF($O148=Liste!$H$3,"-"))),2)," ")</f>
        <v>0</v>
      </c>
      <c r="Q148" s="204">
        <f>IFERROR(ROUND(IF($O148=Liste!$H$4,$C148*'Skema 2'!$F$25,IF($O148=Liste!$H$3,$C148,IF($O148=Liste!$H$2," "))),2)," ")</f>
        <v>0</v>
      </c>
      <c r="R148" s="80" t="str">
        <f>IFERROR(Tabel5[[#This Row],[Beløb LAG
kr.]]/Tabel5[[#This Row],[Beløb pr. udgiftspost
kr.]]*Tabel5[[#This Row],[Godkendte udgifter]]," ")</f>
        <v xml:space="preserve"> </v>
      </c>
      <c r="S148" s="99" t="str">
        <f>IFERROR(Tabel5[[#This Row],[Beløb FLAG
kr.]]/Tabel5[[#This Row],[Beløb pr. udgiftspost
kr.]]*Tabel5[[#This Row],[Godkendte udgifter]]," ")</f>
        <v xml:space="preserve"> </v>
      </c>
      <c r="T148" s="155"/>
    </row>
    <row r="149" spans="1:20" x14ac:dyDescent="0.2">
      <c r="A149" s="154"/>
      <c r="B149" s="202"/>
      <c r="C149" s="17"/>
      <c r="D149" s="61"/>
      <c r="E149" s="61"/>
      <c r="F149" s="87"/>
      <c r="G149" s="109"/>
      <c r="H149" s="203"/>
      <c r="I149" s="107">
        <f>Tabel5[[#This Row],[Beløb pr. udgiftspost
kr.]]-Tabel5[[#This Row],[Ikke tilskudsberegtiget]]</f>
        <v>0</v>
      </c>
      <c r="J149" s="93"/>
      <c r="K149" s="93"/>
      <c r="L149" s="93"/>
      <c r="M149" s="93"/>
      <c r="N149" s="93"/>
      <c r="O149" s="11"/>
      <c r="P149" s="204">
        <f>IFERROR(ROUND(IF($O149=Liste!$H$4,$C149*'Skema 2'!$F$24,IF($O149=Liste!$H$2,$C149,IF($O149=Liste!$H$3,"-"))),2)," ")</f>
        <v>0</v>
      </c>
      <c r="Q149" s="204">
        <f>IFERROR(ROUND(IF($O149=Liste!$H$4,$C149*'Skema 2'!$F$25,IF($O149=Liste!$H$3,$C149,IF($O149=Liste!$H$2," "))),2)," ")</f>
        <v>0</v>
      </c>
      <c r="R149" s="80" t="str">
        <f>IFERROR(Tabel5[[#This Row],[Beløb LAG
kr.]]/Tabel5[[#This Row],[Beløb pr. udgiftspost
kr.]]*Tabel5[[#This Row],[Godkendte udgifter]]," ")</f>
        <v xml:space="preserve"> </v>
      </c>
      <c r="S149" s="99" t="str">
        <f>IFERROR(Tabel5[[#This Row],[Beløb FLAG
kr.]]/Tabel5[[#This Row],[Beløb pr. udgiftspost
kr.]]*Tabel5[[#This Row],[Godkendte udgifter]]," ")</f>
        <v xml:space="preserve"> </v>
      </c>
      <c r="T149" s="155"/>
    </row>
    <row r="150" spans="1:20" x14ac:dyDescent="0.2">
      <c r="A150" s="154"/>
      <c r="B150" s="202"/>
      <c r="C150" s="17"/>
      <c r="D150" s="61"/>
      <c r="E150" s="61"/>
      <c r="F150" s="87"/>
      <c r="G150" s="109"/>
      <c r="H150" s="203"/>
      <c r="I150" s="107">
        <f>Tabel5[[#This Row],[Beløb pr. udgiftspost
kr.]]-Tabel5[[#This Row],[Ikke tilskudsberegtiget]]</f>
        <v>0</v>
      </c>
      <c r="J150" s="93"/>
      <c r="K150" s="93"/>
      <c r="L150" s="93"/>
      <c r="M150" s="93"/>
      <c r="N150" s="93"/>
      <c r="O150" s="11"/>
      <c r="P150" s="204">
        <f>IFERROR(ROUND(IF($O150=Liste!$H$4,$C150*'Skema 2'!$F$24,IF($O150=Liste!$H$2,$C150,IF($O150=Liste!$H$3,"-"))),2)," ")</f>
        <v>0</v>
      </c>
      <c r="Q150" s="204">
        <f>IFERROR(ROUND(IF($O150=Liste!$H$4,$C150*'Skema 2'!$F$25,IF($O150=Liste!$H$3,$C150,IF($O150=Liste!$H$2," "))),2)," ")</f>
        <v>0</v>
      </c>
      <c r="R150" s="80" t="str">
        <f>IFERROR(Tabel5[[#This Row],[Beløb LAG
kr.]]/Tabel5[[#This Row],[Beløb pr. udgiftspost
kr.]]*Tabel5[[#This Row],[Godkendte udgifter]]," ")</f>
        <v xml:space="preserve"> </v>
      </c>
      <c r="S150" s="99" t="str">
        <f>IFERROR(Tabel5[[#This Row],[Beløb FLAG
kr.]]/Tabel5[[#This Row],[Beløb pr. udgiftspost
kr.]]*Tabel5[[#This Row],[Godkendte udgifter]]," ")</f>
        <v xml:space="preserve"> </v>
      </c>
      <c r="T150" s="155"/>
    </row>
    <row r="151" spans="1:20" x14ac:dyDescent="0.2">
      <c r="A151" s="154"/>
      <c r="B151" s="202"/>
      <c r="C151" s="17"/>
      <c r="D151" s="61"/>
      <c r="E151" s="61"/>
      <c r="F151" s="87"/>
      <c r="G151" s="109"/>
      <c r="H151" s="203"/>
      <c r="I151" s="107">
        <f>Tabel5[[#This Row],[Beløb pr. udgiftspost
kr.]]-Tabel5[[#This Row],[Ikke tilskudsberegtiget]]</f>
        <v>0</v>
      </c>
      <c r="J151" s="93"/>
      <c r="K151" s="93"/>
      <c r="L151" s="93"/>
      <c r="M151" s="93"/>
      <c r="N151" s="93"/>
      <c r="O151" s="11"/>
      <c r="P151" s="204">
        <f>IFERROR(ROUND(IF($O151=Liste!$H$4,$C151*'Skema 2'!$F$24,IF($O151=Liste!$H$2,$C151,IF($O151=Liste!$H$3,"-"))),2)," ")</f>
        <v>0</v>
      </c>
      <c r="Q151" s="204">
        <f>IFERROR(ROUND(IF($O151=Liste!$H$4,$C151*'Skema 2'!$F$25,IF($O151=Liste!$H$3,$C151,IF($O151=Liste!$H$2," "))),2)," ")</f>
        <v>0</v>
      </c>
      <c r="R151" s="80" t="str">
        <f>IFERROR(Tabel5[[#This Row],[Beløb LAG
kr.]]/Tabel5[[#This Row],[Beløb pr. udgiftspost
kr.]]*Tabel5[[#This Row],[Godkendte udgifter]]," ")</f>
        <v xml:space="preserve"> </v>
      </c>
      <c r="S151" s="99" t="str">
        <f>IFERROR(Tabel5[[#This Row],[Beløb FLAG
kr.]]/Tabel5[[#This Row],[Beløb pr. udgiftspost
kr.]]*Tabel5[[#This Row],[Godkendte udgifter]]," ")</f>
        <v xml:space="preserve"> </v>
      </c>
      <c r="T151" s="155"/>
    </row>
    <row r="152" spans="1:20" x14ac:dyDescent="0.2">
      <c r="A152" s="154"/>
      <c r="B152" s="202"/>
      <c r="C152" s="17"/>
      <c r="D152" s="61"/>
      <c r="E152" s="61"/>
      <c r="F152" s="87"/>
      <c r="G152" s="109"/>
      <c r="H152" s="203"/>
      <c r="I152" s="107">
        <f>Tabel5[[#This Row],[Beløb pr. udgiftspost
kr.]]-Tabel5[[#This Row],[Ikke tilskudsberegtiget]]</f>
        <v>0</v>
      </c>
      <c r="J152" s="93"/>
      <c r="K152" s="93"/>
      <c r="L152" s="93"/>
      <c r="M152" s="93"/>
      <c r="N152" s="93"/>
      <c r="O152" s="11"/>
      <c r="P152" s="204">
        <f>IFERROR(ROUND(IF($O152=Liste!$H$4,$C152*'Skema 2'!$F$24,IF($O152=Liste!$H$2,$C152,IF($O152=Liste!$H$3,"-"))),2)," ")</f>
        <v>0</v>
      </c>
      <c r="Q152" s="204">
        <f>IFERROR(ROUND(IF($O152=Liste!$H$4,$C152*'Skema 2'!$F$25,IF($O152=Liste!$H$3,$C152,IF($O152=Liste!$H$2," "))),2)," ")</f>
        <v>0</v>
      </c>
      <c r="R152" s="80" t="str">
        <f>IFERROR(Tabel5[[#This Row],[Beløb LAG
kr.]]/Tabel5[[#This Row],[Beløb pr. udgiftspost
kr.]]*Tabel5[[#This Row],[Godkendte udgifter]]," ")</f>
        <v xml:space="preserve"> </v>
      </c>
      <c r="S152" s="99" t="str">
        <f>IFERROR(Tabel5[[#This Row],[Beløb FLAG
kr.]]/Tabel5[[#This Row],[Beløb pr. udgiftspost
kr.]]*Tabel5[[#This Row],[Godkendte udgifter]]," ")</f>
        <v xml:space="preserve"> </v>
      </c>
      <c r="T152" s="155"/>
    </row>
    <row r="153" spans="1:20" x14ac:dyDescent="0.2">
      <c r="A153" s="154"/>
      <c r="B153" s="202"/>
      <c r="C153" s="17"/>
      <c r="D153" s="61"/>
      <c r="E153" s="61"/>
      <c r="F153" s="87"/>
      <c r="G153" s="109"/>
      <c r="H153" s="203"/>
      <c r="I153" s="107">
        <f>Tabel5[[#This Row],[Beløb pr. udgiftspost
kr.]]-Tabel5[[#This Row],[Ikke tilskudsberegtiget]]</f>
        <v>0</v>
      </c>
      <c r="J153" s="93"/>
      <c r="K153" s="93"/>
      <c r="L153" s="93"/>
      <c r="M153" s="93"/>
      <c r="N153" s="93"/>
      <c r="O153" s="11"/>
      <c r="P153" s="204">
        <f>IFERROR(ROUND(IF($O153=Liste!$H$4,$C153*'Skema 2'!$F$24,IF($O153=Liste!$H$2,$C153,IF($O153=Liste!$H$3,"-"))),2)," ")</f>
        <v>0</v>
      </c>
      <c r="Q153" s="204">
        <f>IFERROR(ROUND(IF($O153=Liste!$H$4,$C153*'Skema 2'!$F$25,IF($O153=Liste!$H$3,$C153,IF($O153=Liste!$H$2," "))),2)," ")</f>
        <v>0</v>
      </c>
      <c r="R153" s="80" t="str">
        <f>IFERROR(Tabel5[[#This Row],[Beløb LAG
kr.]]/Tabel5[[#This Row],[Beløb pr. udgiftspost
kr.]]*Tabel5[[#This Row],[Godkendte udgifter]]," ")</f>
        <v xml:space="preserve"> </v>
      </c>
      <c r="S153" s="99" t="str">
        <f>IFERROR(Tabel5[[#This Row],[Beløb FLAG
kr.]]/Tabel5[[#This Row],[Beløb pr. udgiftspost
kr.]]*Tabel5[[#This Row],[Godkendte udgifter]]," ")</f>
        <v xml:space="preserve"> </v>
      </c>
      <c r="T153" s="155"/>
    </row>
    <row r="154" spans="1:20" x14ac:dyDescent="0.2">
      <c r="A154" s="154"/>
      <c r="B154" s="202"/>
      <c r="C154" s="17"/>
      <c r="D154" s="61"/>
      <c r="E154" s="61"/>
      <c r="F154" s="87"/>
      <c r="G154" s="109"/>
      <c r="H154" s="203"/>
      <c r="I154" s="107">
        <f>Tabel5[[#This Row],[Beløb pr. udgiftspost
kr.]]-Tabel5[[#This Row],[Ikke tilskudsberegtiget]]</f>
        <v>0</v>
      </c>
      <c r="J154" s="93"/>
      <c r="K154" s="93"/>
      <c r="L154" s="93"/>
      <c r="M154" s="93"/>
      <c r="N154" s="93"/>
      <c r="O154" s="11"/>
      <c r="P154" s="204">
        <f>IFERROR(ROUND(IF($O154=Liste!$H$4,$C154*'Skema 2'!$F$24,IF($O154=Liste!$H$2,$C154,IF($O154=Liste!$H$3,"-"))),2)," ")</f>
        <v>0</v>
      </c>
      <c r="Q154" s="204">
        <f>IFERROR(ROUND(IF($O154=Liste!$H$4,$C154*'Skema 2'!$F$25,IF($O154=Liste!$H$3,$C154,IF($O154=Liste!$H$2," "))),2)," ")</f>
        <v>0</v>
      </c>
      <c r="R154" s="80" t="str">
        <f>IFERROR(Tabel5[[#This Row],[Beløb LAG
kr.]]/Tabel5[[#This Row],[Beløb pr. udgiftspost
kr.]]*Tabel5[[#This Row],[Godkendte udgifter]]," ")</f>
        <v xml:space="preserve"> </v>
      </c>
      <c r="S154" s="99" t="str">
        <f>IFERROR(Tabel5[[#This Row],[Beløb FLAG
kr.]]/Tabel5[[#This Row],[Beløb pr. udgiftspost
kr.]]*Tabel5[[#This Row],[Godkendte udgifter]]," ")</f>
        <v xml:space="preserve"> </v>
      </c>
      <c r="T154" s="155"/>
    </row>
    <row r="155" spans="1:20" x14ac:dyDescent="0.2">
      <c r="A155" s="154"/>
      <c r="B155" s="202"/>
      <c r="C155" s="17"/>
      <c r="D155" s="61"/>
      <c r="E155" s="61"/>
      <c r="F155" s="87"/>
      <c r="G155" s="109"/>
      <c r="H155" s="203"/>
      <c r="I155" s="107">
        <f>Tabel5[[#This Row],[Beløb pr. udgiftspost
kr.]]-Tabel5[[#This Row],[Ikke tilskudsberegtiget]]</f>
        <v>0</v>
      </c>
      <c r="J155" s="93"/>
      <c r="K155" s="93"/>
      <c r="L155" s="93"/>
      <c r="M155" s="93"/>
      <c r="N155" s="93"/>
      <c r="O155" s="11"/>
      <c r="P155" s="204">
        <f>IFERROR(ROUND(IF($O155=Liste!$H$4,$C155*'Skema 2'!$F$24,IF($O155=Liste!$H$2,$C155,IF($O155=Liste!$H$3,"-"))),2)," ")</f>
        <v>0</v>
      </c>
      <c r="Q155" s="204">
        <f>IFERROR(ROUND(IF($O155=Liste!$H$4,$C155*'Skema 2'!$F$25,IF($O155=Liste!$H$3,$C155,IF($O155=Liste!$H$2," "))),2)," ")</f>
        <v>0</v>
      </c>
      <c r="R155" s="80" t="str">
        <f>IFERROR(Tabel5[[#This Row],[Beløb LAG
kr.]]/Tabel5[[#This Row],[Beløb pr. udgiftspost
kr.]]*Tabel5[[#This Row],[Godkendte udgifter]]," ")</f>
        <v xml:space="preserve"> </v>
      </c>
      <c r="S155" s="99" t="str">
        <f>IFERROR(Tabel5[[#This Row],[Beløb FLAG
kr.]]/Tabel5[[#This Row],[Beløb pr. udgiftspost
kr.]]*Tabel5[[#This Row],[Godkendte udgifter]]," ")</f>
        <v xml:space="preserve"> </v>
      </c>
      <c r="T155" s="155"/>
    </row>
    <row r="156" spans="1:20" x14ac:dyDescent="0.2">
      <c r="A156" s="154"/>
      <c r="B156" s="202"/>
      <c r="C156" s="17"/>
      <c r="D156" s="61"/>
      <c r="E156" s="61"/>
      <c r="F156" s="87"/>
      <c r="G156" s="109"/>
      <c r="H156" s="203"/>
      <c r="I156" s="107">
        <f>Tabel5[[#This Row],[Beløb pr. udgiftspost
kr.]]-Tabel5[[#This Row],[Ikke tilskudsberegtiget]]</f>
        <v>0</v>
      </c>
      <c r="J156" s="93"/>
      <c r="K156" s="93"/>
      <c r="L156" s="93"/>
      <c r="M156" s="93"/>
      <c r="N156" s="93"/>
      <c r="O156" s="11"/>
      <c r="P156" s="204">
        <f>IFERROR(ROUND(IF($O156=Liste!$H$4,$C156*'Skema 2'!$F$24,IF($O156=Liste!$H$2,$C156,IF($O156=Liste!$H$3,"-"))),2)," ")</f>
        <v>0</v>
      </c>
      <c r="Q156" s="204">
        <f>IFERROR(ROUND(IF($O156=Liste!$H$4,$C156*'Skema 2'!$F$25,IF($O156=Liste!$H$3,$C156,IF($O156=Liste!$H$2," "))),2)," ")</f>
        <v>0</v>
      </c>
      <c r="R156" s="80" t="str">
        <f>IFERROR(Tabel5[[#This Row],[Beløb LAG
kr.]]/Tabel5[[#This Row],[Beløb pr. udgiftspost
kr.]]*Tabel5[[#This Row],[Godkendte udgifter]]," ")</f>
        <v xml:space="preserve"> </v>
      </c>
      <c r="S156" s="99" t="str">
        <f>IFERROR(Tabel5[[#This Row],[Beløb FLAG
kr.]]/Tabel5[[#This Row],[Beløb pr. udgiftspost
kr.]]*Tabel5[[#This Row],[Godkendte udgifter]]," ")</f>
        <v xml:space="preserve"> </v>
      </c>
      <c r="T156" s="155"/>
    </row>
    <row r="157" spans="1:20" x14ac:dyDescent="0.2">
      <c r="A157" s="154"/>
      <c r="B157" s="202"/>
      <c r="C157" s="17"/>
      <c r="D157" s="61"/>
      <c r="E157" s="61"/>
      <c r="F157" s="87"/>
      <c r="G157" s="109"/>
      <c r="H157" s="203"/>
      <c r="I157" s="107">
        <f>Tabel5[[#This Row],[Beløb pr. udgiftspost
kr.]]-Tabel5[[#This Row],[Ikke tilskudsberegtiget]]</f>
        <v>0</v>
      </c>
      <c r="J157" s="93"/>
      <c r="K157" s="93"/>
      <c r="L157" s="93"/>
      <c r="M157" s="93"/>
      <c r="N157" s="93"/>
      <c r="O157" s="11"/>
      <c r="P157" s="204">
        <f>IFERROR(ROUND(IF($O157=Liste!$H$4,$C157*'Skema 2'!$F$24,IF($O157=Liste!$H$2,$C157,IF($O157=Liste!$H$3,"-"))),2)," ")</f>
        <v>0</v>
      </c>
      <c r="Q157" s="204">
        <f>IFERROR(ROUND(IF($O157=Liste!$H$4,$C157*'Skema 2'!$F$25,IF($O157=Liste!$H$3,$C157,IF($O157=Liste!$H$2," "))),2)," ")</f>
        <v>0</v>
      </c>
      <c r="R157" s="80" t="str">
        <f>IFERROR(Tabel5[[#This Row],[Beløb LAG
kr.]]/Tabel5[[#This Row],[Beløb pr. udgiftspost
kr.]]*Tabel5[[#This Row],[Godkendte udgifter]]," ")</f>
        <v xml:space="preserve"> </v>
      </c>
      <c r="S157" s="99" t="str">
        <f>IFERROR(Tabel5[[#This Row],[Beløb FLAG
kr.]]/Tabel5[[#This Row],[Beløb pr. udgiftspost
kr.]]*Tabel5[[#This Row],[Godkendte udgifter]]," ")</f>
        <v xml:space="preserve"> </v>
      </c>
      <c r="T157" s="155"/>
    </row>
    <row r="158" spans="1:20" x14ac:dyDescent="0.2">
      <c r="A158" s="154"/>
      <c r="B158" s="202"/>
      <c r="C158" s="17"/>
      <c r="D158" s="61"/>
      <c r="E158" s="61"/>
      <c r="F158" s="87"/>
      <c r="G158" s="109"/>
      <c r="H158" s="203"/>
      <c r="I158" s="107">
        <f>Tabel5[[#This Row],[Beløb pr. udgiftspost
kr.]]-Tabel5[[#This Row],[Ikke tilskudsberegtiget]]</f>
        <v>0</v>
      </c>
      <c r="J158" s="93"/>
      <c r="K158" s="93"/>
      <c r="L158" s="93"/>
      <c r="M158" s="93"/>
      <c r="N158" s="93"/>
      <c r="O158" s="11"/>
      <c r="P158" s="204">
        <f>IFERROR(ROUND(IF($O158=Liste!$H$4,$C158*'Skema 2'!$F$24,IF($O158=Liste!$H$2,$C158,IF($O158=Liste!$H$3,"-"))),2)," ")</f>
        <v>0</v>
      </c>
      <c r="Q158" s="204">
        <f>IFERROR(ROUND(IF($O158=Liste!$H$4,$C158*'Skema 2'!$F$25,IF($O158=Liste!$H$3,$C158,IF($O158=Liste!$H$2," "))),2)," ")</f>
        <v>0</v>
      </c>
      <c r="R158" s="80" t="str">
        <f>IFERROR(Tabel5[[#This Row],[Beløb LAG
kr.]]/Tabel5[[#This Row],[Beløb pr. udgiftspost
kr.]]*Tabel5[[#This Row],[Godkendte udgifter]]," ")</f>
        <v xml:space="preserve"> </v>
      </c>
      <c r="S158" s="99" t="str">
        <f>IFERROR(Tabel5[[#This Row],[Beløb FLAG
kr.]]/Tabel5[[#This Row],[Beløb pr. udgiftspost
kr.]]*Tabel5[[#This Row],[Godkendte udgifter]]," ")</f>
        <v xml:space="preserve"> </v>
      </c>
      <c r="T158" s="155"/>
    </row>
    <row r="159" spans="1:20" x14ac:dyDescent="0.2">
      <c r="A159" s="154"/>
      <c r="B159" s="202"/>
      <c r="C159" s="17"/>
      <c r="D159" s="61"/>
      <c r="E159" s="61"/>
      <c r="F159" s="87"/>
      <c r="G159" s="109"/>
      <c r="H159" s="203"/>
      <c r="I159" s="107">
        <f>Tabel5[[#This Row],[Beløb pr. udgiftspost
kr.]]-Tabel5[[#This Row],[Ikke tilskudsberegtiget]]</f>
        <v>0</v>
      </c>
      <c r="J159" s="93"/>
      <c r="K159" s="93"/>
      <c r="L159" s="93"/>
      <c r="M159" s="93"/>
      <c r="N159" s="93"/>
      <c r="O159" s="11"/>
      <c r="P159" s="204">
        <f>IFERROR(ROUND(IF($O159=Liste!$H$4,$C159*'Skema 2'!$F$24,IF($O159=Liste!$H$2,$C159,IF($O159=Liste!$H$3,"-"))),2)," ")</f>
        <v>0</v>
      </c>
      <c r="Q159" s="204">
        <f>IFERROR(ROUND(IF($O159=Liste!$H$4,$C159*'Skema 2'!$F$25,IF($O159=Liste!$H$3,$C159,IF($O159=Liste!$H$2," "))),2)," ")</f>
        <v>0</v>
      </c>
      <c r="R159" s="80" t="str">
        <f>IFERROR(Tabel5[[#This Row],[Beløb LAG
kr.]]/Tabel5[[#This Row],[Beløb pr. udgiftspost
kr.]]*Tabel5[[#This Row],[Godkendte udgifter]]," ")</f>
        <v xml:space="preserve"> </v>
      </c>
      <c r="S159" s="99" t="str">
        <f>IFERROR(Tabel5[[#This Row],[Beløb FLAG
kr.]]/Tabel5[[#This Row],[Beløb pr. udgiftspost
kr.]]*Tabel5[[#This Row],[Godkendte udgifter]]," ")</f>
        <v xml:space="preserve"> </v>
      </c>
      <c r="T159" s="155"/>
    </row>
    <row r="160" spans="1:20" x14ac:dyDescent="0.2">
      <c r="A160" s="154"/>
      <c r="B160" s="202"/>
      <c r="C160" s="17"/>
      <c r="D160" s="61"/>
      <c r="E160" s="61"/>
      <c r="F160" s="87"/>
      <c r="G160" s="109"/>
      <c r="H160" s="203"/>
      <c r="I160" s="107">
        <f>Tabel5[[#This Row],[Beløb pr. udgiftspost
kr.]]-Tabel5[[#This Row],[Ikke tilskudsberegtiget]]</f>
        <v>0</v>
      </c>
      <c r="J160" s="93"/>
      <c r="K160" s="93"/>
      <c r="L160" s="93"/>
      <c r="M160" s="93"/>
      <c r="N160" s="93"/>
      <c r="O160" s="11"/>
      <c r="P160" s="204">
        <f>IFERROR(ROUND(IF($O160=Liste!$H$4,$C160*'Skema 2'!$F$24,IF($O160=Liste!$H$2,$C160,IF($O160=Liste!$H$3,"-"))),2)," ")</f>
        <v>0</v>
      </c>
      <c r="Q160" s="204">
        <f>IFERROR(ROUND(IF($O160=Liste!$H$4,$C160*'Skema 2'!$F$25,IF($O160=Liste!$H$3,$C160,IF($O160=Liste!$H$2," "))),2)," ")</f>
        <v>0</v>
      </c>
      <c r="R160" s="80" t="str">
        <f>IFERROR(Tabel5[[#This Row],[Beløb LAG
kr.]]/Tabel5[[#This Row],[Beløb pr. udgiftspost
kr.]]*Tabel5[[#This Row],[Godkendte udgifter]]," ")</f>
        <v xml:space="preserve"> </v>
      </c>
      <c r="S160" s="99" t="str">
        <f>IFERROR(Tabel5[[#This Row],[Beløb FLAG
kr.]]/Tabel5[[#This Row],[Beløb pr. udgiftspost
kr.]]*Tabel5[[#This Row],[Godkendte udgifter]]," ")</f>
        <v xml:space="preserve"> </v>
      </c>
      <c r="T160" s="155"/>
    </row>
    <row r="161" spans="1:20" x14ac:dyDescent="0.2">
      <c r="A161" s="154"/>
      <c r="B161" s="202"/>
      <c r="C161" s="17"/>
      <c r="D161" s="61"/>
      <c r="E161" s="61"/>
      <c r="F161" s="87"/>
      <c r="G161" s="109"/>
      <c r="H161" s="203"/>
      <c r="I161" s="107">
        <f>Tabel5[[#This Row],[Beløb pr. udgiftspost
kr.]]-Tabel5[[#This Row],[Ikke tilskudsberegtiget]]</f>
        <v>0</v>
      </c>
      <c r="J161" s="93"/>
      <c r="K161" s="93"/>
      <c r="L161" s="93"/>
      <c r="M161" s="93"/>
      <c r="N161" s="93"/>
      <c r="O161" s="11"/>
      <c r="P161" s="204">
        <f>IFERROR(ROUND(IF($O161=Liste!$H$4,$C161*'Skema 2'!$F$24,IF($O161=Liste!$H$2,$C161,IF($O161=Liste!$H$3,"-"))),2)," ")</f>
        <v>0</v>
      </c>
      <c r="Q161" s="204">
        <f>IFERROR(ROUND(IF($O161=Liste!$H$4,$C161*'Skema 2'!$F$25,IF($O161=Liste!$H$3,$C161,IF($O161=Liste!$H$2," "))),2)," ")</f>
        <v>0</v>
      </c>
      <c r="R161" s="80" t="str">
        <f>IFERROR(Tabel5[[#This Row],[Beløb LAG
kr.]]/Tabel5[[#This Row],[Beløb pr. udgiftspost
kr.]]*Tabel5[[#This Row],[Godkendte udgifter]]," ")</f>
        <v xml:space="preserve"> </v>
      </c>
      <c r="S161" s="99" t="str">
        <f>IFERROR(Tabel5[[#This Row],[Beløb FLAG
kr.]]/Tabel5[[#This Row],[Beløb pr. udgiftspost
kr.]]*Tabel5[[#This Row],[Godkendte udgifter]]," ")</f>
        <v xml:space="preserve"> </v>
      </c>
      <c r="T161" s="155"/>
    </row>
    <row r="162" spans="1:20" x14ac:dyDescent="0.2">
      <c r="A162" s="154"/>
      <c r="B162" s="202"/>
      <c r="C162" s="17"/>
      <c r="D162" s="61"/>
      <c r="E162" s="61"/>
      <c r="F162" s="87"/>
      <c r="G162" s="109"/>
      <c r="H162" s="203"/>
      <c r="I162" s="107">
        <f>Tabel5[[#This Row],[Beløb pr. udgiftspost
kr.]]-Tabel5[[#This Row],[Ikke tilskudsberegtiget]]</f>
        <v>0</v>
      </c>
      <c r="J162" s="93"/>
      <c r="K162" s="93"/>
      <c r="L162" s="93"/>
      <c r="M162" s="93"/>
      <c r="N162" s="93"/>
      <c r="O162" s="11"/>
      <c r="P162" s="204">
        <f>IFERROR(ROUND(IF($O162=Liste!$H$4,$C162*'Skema 2'!$F$24,IF($O162=Liste!$H$2,$C162,IF($O162=Liste!$H$3,"-"))),2)," ")</f>
        <v>0</v>
      </c>
      <c r="Q162" s="204">
        <f>IFERROR(ROUND(IF($O162=Liste!$H$4,$C162*'Skema 2'!$F$25,IF($O162=Liste!$H$3,$C162,IF($O162=Liste!$H$2," "))),2)," ")</f>
        <v>0</v>
      </c>
      <c r="R162" s="80" t="str">
        <f>IFERROR(Tabel5[[#This Row],[Beløb LAG
kr.]]/Tabel5[[#This Row],[Beløb pr. udgiftspost
kr.]]*Tabel5[[#This Row],[Godkendte udgifter]]," ")</f>
        <v xml:space="preserve"> </v>
      </c>
      <c r="S162" s="99" t="str">
        <f>IFERROR(Tabel5[[#This Row],[Beløb FLAG
kr.]]/Tabel5[[#This Row],[Beløb pr. udgiftspost
kr.]]*Tabel5[[#This Row],[Godkendte udgifter]]," ")</f>
        <v xml:space="preserve"> </v>
      </c>
      <c r="T162" s="155"/>
    </row>
    <row r="163" spans="1:20" x14ac:dyDescent="0.2">
      <c r="A163" s="154"/>
      <c r="B163" s="202"/>
      <c r="C163" s="17"/>
      <c r="D163" s="61"/>
      <c r="E163" s="61"/>
      <c r="F163" s="87"/>
      <c r="G163" s="109"/>
      <c r="H163" s="203"/>
      <c r="I163" s="107">
        <f>Tabel5[[#This Row],[Beløb pr. udgiftspost
kr.]]-Tabel5[[#This Row],[Ikke tilskudsberegtiget]]</f>
        <v>0</v>
      </c>
      <c r="J163" s="93"/>
      <c r="K163" s="93"/>
      <c r="L163" s="93"/>
      <c r="M163" s="93"/>
      <c r="N163" s="93"/>
      <c r="O163" s="11"/>
      <c r="P163" s="204">
        <f>IFERROR(ROUND(IF($O163=Liste!$H$4,$C163*'Skema 2'!$F$24,IF($O163=Liste!$H$2,$C163,IF($O163=Liste!$H$3,"-"))),2)," ")</f>
        <v>0</v>
      </c>
      <c r="Q163" s="204">
        <f>IFERROR(ROUND(IF($O163=Liste!$H$4,$C163*'Skema 2'!$F$25,IF($O163=Liste!$H$3,$C163,IF($O163=Liste!$H$2," "))),2)," ")</f>
        <v>0</v>
      </c>
      <c r="R163" s="80" t="str">
        <f>IFERROR(Tabel5[[#This Row],[Beløb LAG
kr.]]/Tabel5[[#This Row],[Beløb pr. udgiftspost
kr.]]*Tabel5[[#This Row],[Godkendte udgifter]]," ")</f>
        <v xml:space="preserve"> </v>
      </c>
      <c r="S163" s="99" t="str">
        <f>IFERROR(Tabel5[[#This Row],[Beløb FLAG
kr.]]/Tabel5[[#This Row],[Beløb pr. udgiftspost
kr.]]*Tabel5[[#This Row],[Godkendte udgifter]]," ")</f>
        <v xml:space="preserve"> </v>
      </c>
      <c r="T163" s="155"/>
    </row>
    <row r="164" spans="1:20" x14ac:dyDescent="0.2">
      <c r="A164" s="154"/>
      <c r="B164" s="202"/>
      <c r="C164" s="17"/>
      <c r="D164" s="61"/>
      <c r="E164" s="61"/>
      <c r="F164" s="87"/>
      <c r="G164" s="109"/>
      <c r="H164" s="203"/>
      <c r="I164" s="107">
        <f>Tabel5[[#This Row],[Beløb pr. udgiftspost
kr.]]-Tabel5[[#This Row],[Ikke tilskudsberegtiget]]</f>
        <v>0</v>
      </c>
      <c r="J164" s="93"/>
      <c r="K164" s="93"/>
      <c r="L164" s="93"/>
      <c r="M164" s="93"/>
      <c r="N164" s="93"/>
      <c r="O164" s="11"/>
      <c r="P164" s="204">
        <f>IFERROR(ROUND(IF($O164=Liste!$H$4,$C164*'Skema 2'!$F$24,IF($O164=Liste!$H$2,$C164,IF($O164=Liste!$H$3,"-"))),2)," ")</f>
        <v>0</v>
      </c>
      <c r="Q164" s="204">
        <f>IFERROR(ROUND(IF($O164=Liste!$H$4,$C164*'Skema 2'!$F$25,IF($O164=Liste!$H$3,$C164,IF($O164=Liste!$H$2," "))),2)," ")</f>
        <v>0</v>
      </c>
      <c r="R164" s="80" t="str">
        <f>IFERROR(Tabel5[[#This Row],[Beløb LAG
kr.]]/Tabel5[[#This Row],[Beløb pr. udgiftspost
kr.]]*Tabel5[[#This Row],[Godkendte udgifter]]," ")</f>
        <v xml:space="preserve"> </v>
      </c>
      <c r="S164" s="99" t="str">
        <f>IFERROR(Tabel5[[#This Row],[Beløb FLAG
kr.]]/Tabel5[[#This Row],[Beløb pr. udgiftspost
kr.]]*Tabel5[[#This Row],[Godkendte udgifter]]," ")</f>
        <v xml:space="preserve"> </v>
      </c>
      <c r="T164" s="155"/>
    </row>
    <row r="165" spans="1:20" x14ac:dyDescent="0.2">
      <c r="A165" s="154"/>
      <c r="B165" s="202"/>
      <c r="C165" s="17"/>
      <c r="D165" s="61"/>
      <c r="E165" s="61"/>
      <c r="F165" s="87"/>
      <c r="G165" s="109"/>
      <c r="H165" s="203"/>
      <c r="I165" s="107">
        <f>Tabel5[[#This Row],[Beløb pr. udgiftspost
kr.]]-Tabel5[[#This Row],[Ikke tilskudsberegtiget]]</f>
        <v>0</v>
      </c>
      <c r="J165" s="93"/>
      <c r="K165" s="93"/>
      <c r="L165" s="93"/>
      <c r="M165" s="93"/>
      <c r="N165" s="93"/>
      <c r="O165" s="11"/>
      <c r="P165" s="204">
        <f>IFERROR(ROUND(IF($O165=Liste!$H$4,$C165*'Skema 2'!$F$24,IF($O165=Liste!$H$2,$C165,IF($O165=Liste!$H$3,"-"))),2)," ")</f>
        <v>0</v>
      </c>
      <c r="Q165" s="204">
        <f>IFERROR(ROUND(IF($O165=Liste!$H$4,$C165*'Skema 2'!$F$25,IF($O165=Liste!$H$3,$C165,IF($O165=Liste!$H$2," "))),2)," ")</f>
        <v>0</v>
      </c>
      <c r="R165" s="80" t="str">
        <f>IFERROR(Tabel5[[#This Row],[Beløb LAG
kr.]]/Tabel5[[#This Row],[Beløb pr. udgiftspost
kr.]]*Tabel5[[#This Row],[Godkendte udgifter]]," ")</f>
        <v xml:space="preserve"> </v>
      </c>
      <c r="S165" s="99" t="str">
        <f>IFERROR(Tabel5[[#This Row],[Beløb FLAG
kr.]]/Tabel5[[#This Row],[Beløb pr. udgiftspost
kr.]]*Tabel5[[#This Row],[Godkendte udgifter]]," ")</f>
        <v xml:space="preserve"> </v>
      </c>
      <c r="T165" s="155"/>
    </row>
    <row r="166" spans="1:20" x14ac:dyDescent="0.2">
      <c r="A166" s="154"/>
      <c r="B166" s="202"/>
      <c r="C166" s="17"/>
      <c r="D166" s="61"/>
      <c r="E166" s="61"/>
      <c r="F166" s="87"/>
      <c r="G166" s="109"/>
      <c r="H166" s="203"/>
      <c r="I166" s="107">
        <f>Tabel5[[#This Row],[Beløb pr. udgiftspost
kr.]]-Tabel5[[#This Row],[Ikke tilskudsberegtiget]]</f>
        <v>0</v>
      </c>
      <c r="J166" s="93"/>
      <c r="K166" s="93"/>
      <c r="L166" s="93"/>
      <c r="M166" s="93"/>
      <c r="N166" s="93"/>
      <c r="O166" s="11"/>
      <c r="P166" s="204">
        <f>IFERROR(ROUND(IF($O166=Liste!$H$4,$C166*'Skema 2'!$F$24,IF($O166=Liste!$H$2,$C166,IF($O166=Liste!$H$3,"-"))),2)," ")</f>
        <v>0</v>
      </c>
      <c r="Q166" s="204">
        <f>IFERROR(ROUND(IF($O166=Liste!$H$4,$C166*'Skema 2'!$F$25,IF($O166=Liste!$H$3,$C166,IF($O166=Liste!$H$2," "))),2)," ")</f>
        <v>0</v>
      </c>
      <c r="R166" s="80" t="str">
        <f>IFERROR(Tabel5[[#This Row],[Beløb LAG
kr.]]/Tabel5[[#This Row],[Beløb pr. udgiftspost
kr.]]*Tabel5[[#This Row],[Godkendte udgifter]]," ")</f>
        <v xml:space="preserve"> </v>
      </c>
      <c r="S166" s="99" t="str">
        <f>IFERROR(Tabel5[[#This Row],[Beløb FLAG
kr.]]/Tabel5[[#This Row],[Beløb pr. udgiftspost
kr.]]*Tabel5[[#This Row],[Godkendte udgifter]]," ")</f>
        <v xml:space="preserve"> </v>
      </c>
      <c r="T166" s="155"/>
    </row>
    <row r="167" spans="1:20" x14ac:dyDescent="0.2">
      <c r="A167" s="154"/>
      <c r="B167" s="202"/>
      <c r="C167" s="17"/>
      <c r="D167" s="61"/>
      <c r="E167" s="61"/>
      <c r="F167" s="87"/>
      <c r="G167" s="109"/>
      <c r="H167" s="203"/>
      <c r="I167" s="107">
        <f>Tabel5[[#This Row],[Beløb pr. udgiftspost
kr.]]-Tabel5[[#This Row],[Ikke tilskudsberegtiget]]</f>
        <v>0</v>
      </c>
      <c r="J167" s="93"/>
      <c r="K167" s="93"/>
      <c r="L167" s="93"/>
      <c r="M167" s="93"/>
      <c r="N167" s="93"/>
      <c r="O167" s="11"/>
      <c r="P167" s="204">
        <f>IFERROR(ROUND(IF($O167=Liste!$H$4,$C167*'Skema 2'!$F$24,IF($O167=Liste!$H$2,$C167,IF($O167=Liste!$H$3,"-"))),2)," ")</f>
        <v>0</v>
      </c>
      <c r="Q167" s="204">
        <f>IFERROR(ROUND(IF($O167=Liste!$H$4,$C167*'Skema 2'!$F$25,IF($O167=Liste!$H$3,$C167,IF($O167=Liste!$H$2," "))),2)," ")</f>
        <v>0</v>
      </c>
      <c r="R167" s="80" t="str">
        <f>IFERROR(Tabel5[[#This Row],[Beløb LAG
kr.]]/Tabel5[[#This Row],[Beløb pr. udgiftspost
kr.]]*Tabel5[[#This Row],[Godkendte udgifter]]," ")</f>
        <v xml:space="preserve"> </v>
      </c>
      <c r="S167" s="99" t="str">
        <f>IFERROR(Tabel5[[#This Row],[Beløb FLAG
kr.]]/Tabel5[[#This Row],[Beløb pr. udgiftspost
kr.]]*Tabel5[[#This Row],[Godkendte udgifter]]," ")</f>
        <v xml:space="preserve"> </v>
      </c>
      <c r="T167" s="155"/>
    </row>
    <row r="168" spans="1:20" x14ac:dyDescent="0.2">
      <c r="A168" s="154"/>
      <c r="B168" s="202"/>
      <c r="C168" s="17"/>
      <c r="D168" s="61"/>
      <c r="E168" s="61"/>
      <c r="F168" s="87"/>
      <c r="G168" s="109"/>
      <c r="H168" s="203"/>
      <c r="I168" s="107">
        <f>Tabel5[[#This Row],[Beløb pr. udgiftspost
kr.]]-Tabel5[[#This Row],[Ikke tilskudsberegtiget]]</f>
        <v>0</v>
      </c>
      <c r="J168" s="93"/>
      <c r="K168" s="93"/>
      <c r="L168" s="93"/>
      <c r="M168" s="93"/>
      <c r="N168" s="93"/>
      <c r="O168" s="11"/>
      <c r="P168" s="204">
        <f>IFERROR(ROUND(IF($O168=Liste!$H$4,$C168*'Skema 2'!$F$24,IF($O168=Liste!$H$2,$C168,IF($O168=Liste!$H$3,"-"))),2)," ")</f>
        <v>0</v>
      </c>
      <c r="Q168" s="204">
        <f>IFERROR(ROUND(IF($O168=Liste!$H$4,$C168*'Skema 2'!$F$25,IF($O168=Liste!$H$3,$C168,IF($O168=Liste!$H$2," "))),2)," ")</f>
        <v>0</v>
      </c>
      <c r="R168" s="80" t="str">
        <f>IFERROR(Tabel5[[#This Row],[Beløb LAG
kr.]]/Tabel5[[#This Row],[Beløb pr. udgiftspost
kr.]]*Tabel5[[#This Row],[Godkendte udgifter]]," ")</f>
        <v xml:space="preserve"> </v>
      </c>
      <c r="S168" s="99" t="str">
        <f>IFERROR(Tabel5[[#This Row],[Beløb FLAG
kr.]]/Tabel5[[#This Row],[Beløb pr. udgiftspost
kr.]]*Tabel5[[#This Row],[Godkendte udgifter]]," ")</f>
        <v xml:space="preserve"> </v>
      </c>
      <c r="T168" s="155"/>
    </row>
    <row r="169" spans="1:20" x14ac:dyDescent="0.2">
      <c r="A169" s="154"/>
      <c r="B169" s="202"/>
      <c r="C169" s="17"/>
      <c r="D169" s="61"/>
      <c r="E169" s="61"/>
      <c r="F169" s="87"/>
      <c r="G169" s="109"/>
      <c r="H169" s="203"/>
      <c r="I169" s="107">
        <f>Tabel5[[#This Row],[Beløb pr. udgiftspost
kr.]]-Tabel5[[#This Row],[Ikke tilskudsberegtiget]]</f>
        <v>0</v>
      </c>
      <c r="J169" s="93"/>
      <c r="K169" s="93"/>
      <c r="L169" s="93"/>
      <c r="M169" s="93"/>
      <c r="N169" s="93"/>
      <c r="O169" s="11"/>
      <c r="P169" s="204">
        <f>IFERROR(ROUND(IF($O169=Liste!$H$4,$C169*'Skema 2'!$F$24,IF($O169=Liste!$H$2,$C169,IF($O169=Liste!$H$3,"-"))),2)," ")</f>
        <v>0</v>
      </c>
      <c r="Q169" s="204">
        <f>IFERROR(ROUND(IF($O169=Liste!$H$4,$C169*'Skema 2'!$F$25,IF($O169=Liste!$H$3,$C169,IF($O169=Liste!$H$2," "))),2)," ")</f>
        <v>0</v>
      </c>
      <c r="R169" s="80" t="str">
        <f>IFERROR(Tabel5[[#This Row],[Beløb LAG
kr.]]/Tabel5[[#This Row],[Beløb pr. udgiftspost
kr.]]*Tabel5[[#This Row],[Godkendte udgifter]]," ")</f>
        <v xml:space="preserve"> </v>
      </c>
      <c r="S169" s="99" t="str">
        <f>IFERROR(Tabel5[[#This Row],[Beløb FLAG
kr.]]/Tabel5[[#This Row],[Beløb pr. udgiftspost
kr.]]*Tabel5[[#This Row],[Godkendte udgifter]]," ")</f>
        <v xml:space="preserve"> </v>
      </c>
      <c r="T169" s="155"/>
    </row>
    <row r="170" spans="1:20" x14ac:dyDescent="0.2">
      <c r="A170" s="154"/>
      <c r="B170" s="202"/>
      <c r="C170" s="17"/>
      <c r="D170" s="61"/>
      <c r="E170" s="61"/>
      <c r="F170" s="87"/>
      <c r="G170" s="109"/>
      <c r="H170" s="203"/>
      <c r="I170" s="107">
        <f>Tabel5[[#This Row],[Beløb pr. udgiftspost
kr.]]-Tabel5[[#This Row],[Ikke tilskudsberegtiget]]</f>
        <v>0</v>
      </c>
      <c r="J170" s="93"/>
      <c r="K170" s="93"/>
      <c r="L170" s="93"/>
      <c r="M170" s="93"/>
      <c r="N170" s="93"/>
      <c r="O170" s="11"/>
      <c r="P170" s="204">
        <f>IFERROR(ROUND(IF($O170=Liste!$H$4,$C170*'Skema 2'!$F$24,IF($O170=Liste!$H$2,$C170,IF($O170=Liste!$H$3,"-"))),2)," ")</f>
        <v>0</v>
      </c>
      <c r="Q170" s="204">
        <f>IFERROR(ROUND(IF($O170=Liste!$H$4,$C170*'Skema 2'!$F$25,IF($O170=Liste!$H$3,$C170,IF($O170=Liste!$H$2," "))),2)," ")</f>
        <v>0</v>
      </c>
      <c r="R170" s="80" t="str">
        <f>IFERROR(Tabel5[[#This Row],[Beløb LAG
kr.]]/Tabel5[[#This Row],[Beløb pr. udgiftspost
kr.]]*Tabel5[[#This Row],[Godkendte udgifter]]," ")</f>
        <v xml:space="preserve"> </v>
      </c>
      <c r="S170" s="99" t="str">
        <f>IFERROR(Tabel5[[#This Row],[Beløb FLAG
kr.]]/Tabel5[[#This Row],[Beløb pr. udgiftspost
kr.]]*Tabel5[[#This Row],[Godkendte udgifter]]," ")</f>
        <v xml:space="preserve"> </v>
      </c>
      <c r="T170" s="155"/>
    </row>
    <row r="171" spans="1:20" x14ac:dyDescent="0.2">
      <c r="A171" s="154"/>
      <c r="B171" s="202"/>
      <c r="C171" s="17"/>
      <c r="D171" s="61"/>
      <c r="E171" s="61"/>
      <c r="F171" s="87"/>
      <c r="G171" s="109"/>
      <c r="H171" s="203"/>
      <c r="I171" s="107">
        <f>Tabel5[[#This Row],[Beløb pr. udgiftspost
kr.]]-Tabel5[[#This Row],[Ikke tilskudsberegtiget]]</f>
        <v>0</v>
      </c>
      <c r="J171" s="93"/>
      <c r="K171" s="93"/>
      <c r="L171" s="93"/>
      <c r="M171" s="93"/>
      <c r="N171" s="93"/>
      <c r="O171" s="11"/>
      <c r="P171" s="204">
        <f>IFERROR(ROUND(IF($O171=Liste!$H$4,$C171*'Skema 2'!$F$24,IF($O171=Liste!$H$2,$C171,IF($O171=Liste!$H$3,"-"))),2)," ")</f>
        <v>0</v>
      </c>
      <c r="Q171" s="204">
        <f>IFERROR(ROUND(IF($O171=Liste!$H$4,$C171*'Skema 2'!$F$25,IF($O171=Liste!$H$3,$C171,IF($O171=Liste!$H$2," "))),2)," ")</f>
        <v>0</v>
      </c>
      <c r="R171" s="80" t="str">
        <f>IFERROR(Tabel5[[#This Row],[Beløb LAG
kr.]]/Tabel5[[#This Row],[Beløb pr. udgiftspost
kr.]]*Tabel5[[#This Row],[Godkendte udgifter]]," ")</f>
        <v xml:space="preserve"> </v>
      </c>
      <c r="S171" s="99" t="str">
        <f>IFERROR(Tabel5[[#This Row],[Beløb FLAG
kr.]]/Tabel5[[#This Row],[Beløb pr. udgiftspost
kr.]]*Tabel5[[#This Row],[Godkendte udgifter]]," ")</f>
        <v xml:space="preserve"> </v>
      </c>
      <c r="T171" s="155"/>
    </row>
    <row r="172" spans="1:20" x14ac:dyDescent="0.2">
      <c r="A172" s="154"/>
      <c r="B172" s="202"/>
      <c r="C172" s="17"/>
      <c r="D172" s="61"/>
      <c r="E172" s="61"/>
      <c r="F172" s="87"/>
      <c r="G172" s="109"/>
      <c r="H172" s="203"/>
      <c r="I172" s="107">
        <f>Tabel5[[#This Row],[Beløb pr. udgiftspost
kr.]]-Tabel5[[#This Row],[Ikke tilskudsberegtiget]]</f>
        <v>0</v>
      </c>
      <c r="J172" s="93"/>
      <c r="K172" s="93"/>
      <c r="L172" s="93"/>
      <c r="M172" s="93"/>
      <c r="N172" s="93"/>
      <c r="O172" s="11"/>
      <c r="P172" s="204">
        <f>IFERROR(ROUND(IF($O172=Liste!$H$4,$C172*'Skema 2'!$F$24,IF($O172=Liste!$H$2,$C172,IF($O172=Liste!$H$3,"-"))),2)," ")</f>
        <v>0</v>
      </c>
      <c r="Q172" s="204">
        <f>IFERROR(ROUND(IF($O172=Liste!$H$4,$C172*'Skema 2'!$F$25,IF($O172=Liste!$H$3,$C172,IF($O172=Liste!$H$2," "))),2)," ")</f>
        <v>0</v>
      </c>
      <c r="R172" s="80" t="str">
        <f>IFERROR(Tabel5[[#This Row],[Beløb LAG
kr.]]/Tabel5[[#This Row],[Beløb pr. udgiftspost
kr.]]*Tabel5[[#This Row],[Godkendte udgifter]]," ")</f>
        <v xml:space="preserve"> </v>
      </c>
      <c r="S172" s="99" t="str">
        <f>IFERROR(Tabel5[[#This Row],[Beløb FLAG
kr.]]/Tabel5[[#This Row],[Beløb pr. udgiftspost
kr.]]*Tabel5[[#This Row],[Godkendte udgifter]]," ")</f>
        <v xml:space="preserve"> </v>
      </c>
      <c r="T172" s="155"/>
    </row>
    <row r="173" spans="1:20" x14ac:dyDescent="0.2">
      <c r="A173" s="154"/>
      <c r="B173" s="202"/>
      <c r="C173" s="17"/>
      <c r="D173" s="61"/>
      <c r="E173" s="61"/>
      <c r="F173" s="87"/>
      <c r="G173" s="109"/>
      <c r="H173" s="203"/>
      <c r="I173" s="107">
        <f>Tabel5[[#This Row],[Beløb pr. udgiftspost
kr.]]-Tabel5[[#This Row],[Ikke tilskudsberegtiget]]</f>
        <v>0</v>
      </c>
      <c r="J173" s="93"/>
      <c r="K173" s="93"/>
      <c r="L173" s="93"/>
      <c r="M173" s="93"/>
      <c r="N173" s="93"/>
      <c r="O173" s="11"/>
      <c r="P173" s="204">
        <f>IFERROR(ROUND(IF($O173=Liste!$H$4,$C173*'Skema 2'!$F$24,IF($O173=Liste!$H$2,$C173,IF($O173=Liste!$H$3,"-"))),2)," ")</f>
        <v>0</v>
      </c>
      <c r="Q173" s="204">
        <f>IFERROR(ROUND(IF($O173=Liste!$H$4,$C173*'Skema 2'!$F$25,IF($O173=Liste!$H$3,$C173,IF($O173=Liste!$H$2," "))),2)," ")</f>
        <v>0</v>
      </c>
      <c r="R173" s="80" t="str">
        <f>IFERROR(Tabel5[[#This Row],[Beløb LAG
kr.]]/Tabel5[[#This Row],[Beløb pr. udgiftspost
kr.]]*Tabel5[[#This Row],[Godkendte udgifter]]," ")</f>
        <v xml:space="preserve"> </v>
      </c>
      <c r="S173" s="99" t="str">
        <f>IFERROR(Tabel5[[#This Row],[Beløb FLAG
kr.]]/Tabel5[[#This Row],[Beløb pr. udgiftspost
kr.]]*Tabel5[[#This Row],[Godkendte udgifter]]," ")</f>
        <v xml:space="preserve"> </v>
      </c>
      <c r="T173" s="155"/>
    </row>
    <row r="174" spans="1:20" x14ac:dyDescent="0.2">
      <c r="A174" s="154"/>
      <c r="B174" s="202"/>
      <c r="C174" s="17"/>
      <c r="D174" s="61"/>
      <c r="E174" s="61"/>
      <c r="F174" s="87"/>
      <c r="G174" s="109"/>
      <c r="H174" s="203"/>
      <c r="I174" s="107">
        <f>Tabel5[[#This Row],[Beløb pr. udgiftspost
kr.]]-Tabel5[[#This Row],[Ikke tilskudsberegtiget]]</f>
        <v>0</v>
      </c>
      <c r="J174" s="93"/>
      <c r="K174" s="93"/>
      <c r="L174" s="93"/>
      <c r="M174" s="93"/>
      <c r="N174" s="93"/>
      <c r="O174" s="11"/>
      <c r="P174" s="204">
        <f>IFERROR(ROUND(IF($O174=Liste!$H$4,$C174*'Skema 2'!$F$24,IF($O174=Liste!$H$2,$C174,IF($O174=Liste!$H$3,"-"))),2)," ")</f>
        <v>0</v>
      </c>
      <c r="Q174" s="204">
        <f>IFERROR(ROUND(IF($O174=Liste!$H$4,$C174*'Skema 2'!$F$25,IF($O174=Liste!$H$3,$C174,IF($O174=Liste!$H$2," "))),2)," ")</f>
        <v>0</v>
      </c>
      <c r="R174" s="80" t="str">
        <f>IFERROR(Tabel5[[#This Row],[Beløb LAG
kr.]]/Tabel5[[#This Row],[Beløb pr. udgiftspost
kr.]]*Tabel5[[#This Row],[Godkendte udgifter]]," ")</f>
        <v xml:space="preserve"> </v>
      </c>
      <c r="S174" s="99" t="str">
        <f>IFERROR(Tabel5[[#This Row],[Beløb FLAG
kr.]]/Tabel5[[#This Row],[Beløb pr. udgiftspost
kr.]]*Tabel5[[#This Row],[Godkendte udgifter]]," ")</f>
        <v xml:space="preserve"> </v>
      </c>
      <c r="T174" s="155"/>
    </row>
    <row r="175" spans="1:20" x14ac:dyDescent="0.2">
      <c r="A175" s="154"/>
      <c r="B175" s="202"/>
      <c r="C175" s="17"/>
      <c r="D175" s="61"/>
      <c r="E175" s="61"/>
      <c r="F175" s="87"/>
      <c r="G175" s="109"/>
      <c r="H175" s="203"/>
      <c r="I175" s="107">
        <f>Tabel5[[#This Row],[Beløb pr. udgiftspost
kr.]]-Tabel5[[#This Row],[Ikke tilskudsberegtiget]]</f>
        <v>0</v>
      </c>
      <c r="J175" s="93"/>
      <c r="K175" s="93"/>
      <c r="L175" s="93"/>
      <c r="M175" s="93"/>
      <c r="N175" s="93"/>
      <c r="O175" s="11"/>
      <c r="P175" s="204">
        <f>IFERROR(ROUND(IF($O175=Liste!$H$4,$C175*'Skema 2'!$F$24,IF($O175=Liste!$H$2,$C175,IF($O175=Liste!$H$3,"-"))),2)," ")</f>
        <v>0</v>
      </c>
      <c r="Q175" s="204">
        <f>IFERROR(ROUND(IF($O175=Liste!$H$4,$C175*'Skema 2'!$F$25,IF($O175=Liste!$H$3,$C175,IF($O175=Liste!$H$2," "))),2)," ")</f>
        <v>0</v>
      </c>
      <c r="R175" s="80" t="str">
        <f>IFERROR(Tabel5[[#This Row],[Beløb LAG
kr.]]/Tabel5[[#This Row],[Beløb pr. udgiftspost
kr.]]*Tabel5[[#This Row],[Godkendte udgifter]]," ")</f>
        <v xml:space="preserve"> </v>
      </c>
      <c r="S175" s="99" t="str">
        <f>IFERROR(Tabel5[[#This Row],[Beløb FLAG
kr.]]/Tabel5[[#This Row],[Beløb pr. udgiftspost
kr.]]*Tabel5[[#This Row],[Godkendte udgifter]]," ")</f>
        <v xml:space="preserve"> </v>
      </c>
      <c r="T175" s="155"/>
    </row>
    <row r="176" spans="1:20" x14ac:dyDescent="0.2">
      <c r="A176" s="154"/>
      <c r="B176" s="202"/>
      <c r="C176" s="17"/>
      <c r="D176" s="61"/>
      <c r="E176" s="61"/>
      <c r="F176" s="87"/>
      <c r="G176" s="109"/>
      <c r="H176" s="203"/>
      <c r="I176" s="107">
        <f>Tabel5[[#This Row],[Beløb pr. udgiftspost
kr.]]-Tabel5[[#This Row],[Ikke tilskudsberegtiget]]</f>
        <v>0</v>
      </c>
      <c r="J176" s="93"/>
      <c r="K176" s="93"/>
      <c r="L176" s="93"/>
      <c r="M176" s="93"/>
      <c r="N176" s="93"/>
      <c r="O176" s="11"/>
      <c r="P176" s="204">
        <f>IFERROR(ROUND(IF($O176=Liste!$H$4,$C176*'Skema 2'!$F$24,IF($O176=Liste!$H$2,$C176,IF($O176=Liste!$H$3,"-"))),2)," ")</f>
        <v>0</v>
      </c>
      <c r="Q176" s="204">
        <f>IFERROR(ROUND(IF($O176=Liste!$H$4,$C176*'Skema 2'!$F$25,IF($O176=Liste!$H$3,$C176,IF($O176=Liste!$H$2," "))),2)," ")</f>
        <v>0</v>
      </c>
      <c r="R176" s="80" t="str">
        <f>IFERROR(Tabel5[[#This Row],[Beløb LAG
kr.]]/Tabel5[[#This Row],[Beløb pr. udgiftspost
kr.]]*Tabel5[[#This Row],[Godkendte udgifter]]," ")</f>
        <v xml:space="preserve"> </v>
      </c>
      <c r="S176" s="99" t="str">
        <f>IFERROR(Tabel5[[#This Row],[Beløb FLAG
kr.]]/Tabel5[[#This Row],[Beløb pr. udgiftspost
kr.]]*Tabel5[[#This Row],[Godkendte udgifter]]," ")</f>
        <v xml:space="preserve"> </v>
      </c>
      <c r="T176" s="155"/>
    </row>
    <row r="177" spans="1:20" x14ac:dyDescent="0.2">
      <c r="A177" s="154"/>
      <c r="B177" s="202"/>
      <c r="C177" s="17"/>
      <c r="D177" s="61"/>
      <c r="E177" s="61"/>
      <c r="F177" s="87"/>
      <c r="G177" s="109"/>
      <c r="H177" s="203"/>
      <c r="I177" s="107">
        <f>Tabel5[[#This Row],[Beløb pr. udgiftspost
kr.]]-Tabel5[[#This Row],[Ikke tilskudsberegtiget]]</f>
        <v>0</v>
      </c>
      <c r="J177" s="93"/>
      <c r="K177" s="93"/>
      <c r="L177" s="93"/>
      <c r="M177" s="93"/>
      <c r="N177" s="93"/>
      <c r="O177" s="11"/>
      <c r="P177" s="204">
        <f>IFERROR(ROUND(IF($O177=Liste!$H$4,$C177*'Skema 2'!$F$24,IF($O177=Liste!$H$2,$C177,IF($O177=Liste!$H$3,"-"))),2)," ")</f>
        <v>0</v>
      </c>
      <c r="Q177" s="204">
        <f>IFERROR(ROUND(IF($O177=Liste!$H$4,$C177*'Skema 2'!$F$25,IF($O177=Liste!$H$3,$C177,IF($O177=Liste!$H$2," "))),2)," ")</f>
        <v>0</v>
      </c>
      <c r="R177" s="80" t="str">
        <f>IFERROR(Tabel5[[#This Row],[Beløb LAG
kr.]]/Tabel5[[#This Row],[Beløb pr. udgiftspost
kr.]]*Tabel5[[#This Row],[Godkendte udgifter]]," ")</f>
        <v xml:space="preserve"> </v>
      </c>
      <c r="S177" s="99" t="str">
        <f>IFERROR(Tabel5[[#This Row],[Beløb FLAG
kr.]]/Tabel5[[#This Row],[Beløb pr. udgiftspost
kr.]]*Tabel5[[#This Row],[Godkendte udgifter]]," ")</f>
        <v xml:space="preserve"> </v>
      </c>
      <c r="T177" s="155"/>
    </row>
    <row r="178" spans="1:20" x14ac:dyDescent="0.2">
      <c r="A178" s="154"/>
      <c r="B178" s="202"/>
      <c r="C178" s="17"/>
      <c r="D178" s="61"/>
      <c r="E178" s="61"/>
      <c r="F178" s="87"/>
      <c r="G178" s="109"/>
      <c r="H178" s="203"/>
      <c r="I178" s="107">
        <f>Tabel5[[#This Row],[Beløb pr. udgiftspost
kr.]]-Tabel5[[#This Row],[Ikke tilskudsberegtiget]]</f>
        <v>0</v>
      </c>
      <c r="J178" s="93"/>
      <c r="K178" s="93"/>
      <c r="L178" s="93"/>
      <c r="M178" s="93"/>
      <c r="N178" s="93"/>
      <c r="O178" s="11"/>
      <c r="P178" s="204">
        <f>IFERROR(ROUND(IF($O178=Liste!$H$4,$C178*'Skema 2'!$F$24,IF($O178=Liste!$H$2,$C178,IF($O178=Liste!$H$3,"-"))),2)," ")</f>
        <v>0</v>
      </c>
      <c r="Q178" s="204">
        <f>IFERROR(ROUND(IF($O178=Liste!$H$4,$C178*'Skema 2'!$F$25,IF($O178=Liste!$H$3,$C178,IF($O178=Liste!$H$2," "))),2)," ")</f>
        <v>0</v>
      </c>
      <c r="R178" s="80" t="str">
        <f>IFERROR(Tabel5[[#This Row],[Beløb LAG
kr.]]/Tabel5[[#This Row],[Beløb pr. udgiftspost
kr.]]*Tabel5[[#This Row],[Godkendte udgifter]]," ")</f>
        <v xml:space="preserve"> </v>
      </c>
      <c r="S178" s="99" t="str">
        <f>IFERROR(Tabel5[[#This Row],[Beløb FLAG
kr.]]/Tabel5[[#This Row],[Beløb pr. udgiftspost
kr.]]*Tabel5[[#This Row],[Godkendte udgifter]]," ")</f>
        <v xml:space="preserve"> </v>
      </c>
      <c r="T178" s="155"/>
    </row>
    <row r="179" spans="1:20" x14ac:dyDescent="0.2">
      <c r="A179" s="154"/>
      <c r="B179" s="202"/>
      <c r="C179" s="17"/>
      <c r="D179" s="61"/>
      <c r="E179" s="61"/>
      <c r="F179" s="87"/>
      <c r="G179" s="109"/>
      <c r="H179" s="203"/>
      <c r="I179" s="107">
        <f>Tabel5[[#This Row],[Beløb pr. udgiftspost
kr.]]-Tabel5[[#This Row],[Ikke tilskudsberegtiget]]</f>
        <v>0</v>
      </c>
      <c r="J179" s="93"/>
      <c r="K179" s="93"/>
      <c r="L179" s="93"/>
      <c r="M179" s="93"/>
      <c r="N179" s="93"/>
      <c r="O179" s="11"/>
      <c r="P179" s="204">
        <f>IFERROR(ROUND(IF($O179=Liste!$H$4,$C179*'Skema 2'!$F$24,IF($O179=Liste!$H$2,$C179,IF($O179=Liste!$H$3,"-"))),2)," ")</f>
        <v>0</v>
      </c>
      <c r="Q179" s="204">
        <f>IFERROR(ROUND(IF($O179=Liste!$H$4,$C179*'Skema 2'!$F$25,IF($O179=Liste!$H$3,$C179,IF($O179=Liste!$H$2," "))),2)," ")</f>
        <v>0</v>
      </c>
      <c r="R179" s="80" t="str">
        <f>IFERROR(Tabel5[[#This Row],[Beløb LAG
kr.]]/Tabel5[[#This Row],[Beløb pr. udgiftspost
kr.]]*Tabel5[[#This Row],[Godkendte udgifter]]," ")</f>
        <v xml:space="preserve"> </v>
      </c>
      <c r="S179" s="99" t="str">
        <f>IFERROR(Tabel5[[#This Row],[Beløb FLAG
kr.]]/Tabel5[[#This Row],[Beløb pr. udgiftspost
kr.]]*Tabel5[[#This Row],[Godkendte udgifter]]," ")</f>
        <v xml:space="preserve"> </v>
      </c>
      <c r="T179" s="155"/>
    </row>
    <row r="180" spans="1:20" x14ac:dyDescent="0.2">
      <c r="A180" s="154"/>
      <c r="B180" s="202"/>
      <c r="C180" s="17"/>
      <c r="D180" s="61"/>
      <c r="E180" s="61"/>
      <c r="F180" s="87"/>
      <c r="G180" s="109"/>
      <c r="H180" s="203"/>
      <c r="I180" s="107">
        <f>Tabel5[[#This Row],[Beløb pr. udgiftspost
kr.]]-Tabel5[[#This Row],[Ikke tilskudsberegtiget]]</f>
        <v>0</v>
      </c>
      <c r="J180" s="93"/>
      <c r="K180" s="93"/>
      <c r="L180" s="93"/>
      <c r="M180" s="93"/>
      <c r="N180" s="93"/>
      <c r="O180" s="11"/>
      <c r="P180" s="204">
        <f>IFERROR(ROUND(IF($O180=Liste!$H$4,$C180*'Skema 2'!$F$24,IF($O180=Liste!$H$2,$C180,IF($O180=Liste!$H$3,"-"))),2)," ")</f>
        <v>0</v>
      </c>
      <c r="Q180" s="204">
        <f>IFERROR(ROUND(IF($O180=Liste!$H$4,$C180*'Skema 2'!$F$25,IF($O180=Liste!$H$3,$C180,IF($O180=Liste!$H$2," "))),2)," ")</f>
        <v>0</v>
      </c>
      <c r="R180" s="80" t="str">
        <f>IFERROR(Tabel5[[#This Row],[Beløb LAG
kr.]]/Tabel5[[#This Row],[Beløb pr. udgiftspost
kr.]]*Tabel5[[#This Row],[Godkendte udgifter]]," ")</f>
        <v xml:space="preserve"> </v>
      </c>
      <c r="S180" s="99" t="str">
        <f>IFERROR(Tabel5[[#This Row],[Beløb FLAG
kr.]]/Tabel5[[#This Row],[Beløb pr. udgiftspost
kr.]]*Tabel5[[#This Row],[Godkendte udgifter]]," ")</f>
        <v xml:space="preserve"> </v>
      </c>
      <c r="T180" s="155"/>
    </row>
    <row r="181" spans="1:20" x14ac:dyDescent="0.2">
      <c r="A181" s="154"/>
      <c r="B181" s="202"/>
      <c r="C181" s="17"/>
      <c r="D181" s="61"/>
      <c r="E181" s="61"/>
      <c r="F181" s="87"/>
      <c r="G181" s="109"/>
      <c r="H181" s="203"/>
      <c r="I181" s="107">
        <f>Tabel5[[#This Row],[Beløb pr. udgiftspost
kr.]]-Tabel5[[#This Row],[Ikke tilskudsberegtiget]]</f>
        <v>0</v>
      </c>
      <c r="J181" s="93"/>
      <c r="K181" s="93"/>
      <c r="L181" s="93"/>
      <c r="M181" s="93"/>
      <c r="N181" s="93"/>
      <c r="O181" s="11"/>
      <c r="P181" s="204">
        <f>IFERROR(ROUND(IF($O181=Liste!$H$4,$C181*'Skema 2'!$F$24,IF($O181=Liste!$H$2,$C181,IF($O181=Liste!$H$3,"-"))),2)," ")</f>
        <v>0</v>
      </c>
      <c r="Q181" s="204">
        <f>IFERROR(ROUND(IF($O181=Liste!$H$4,$C181*'Skema 2'!$F$25,IF($O181=Liste!$H$3,$C181,IF($O181=Liste!$H$2," "))),2)," ")</f>
        <v>0</v>
      </c>
      <c r="R181" s="80" t="str">
        <f>IFERROR(Tabel5[[#This Row],[Beløb LAG
kr.]]/Tabel5[[#This Row],[Beløb pr. udgiftspost
kr.]]*Tabel5[[#This Row],[Godkendte udgifter]]," ")</f>
        <v xml:space="preserve"> </v>
      </c>
      <c r="S181" s="99" t="str">
        <f>IFERROR(Tabel5[[#This Row],[Beløb FLAG
kr.]]/Tabel5[[#This Row],[Beløb pr. udgiftspost
kr.]]*Tabel5[[#This Row],[Godkendte udgifter]]," ")</f>
        <v xml:space="preserve"> </v>
      </c>
      <c r="T181" s="155"/>
    </row>
    <row r="182" spans="1:20" x14ac:dyDescent="0.2">
      <c r="A182" s="154"/>
      <c r="B182" s="202"/>
      <c r="C182" s="17"/>
      <c r="D182" s="61"/>
      <c r="E182" s="61"/>
      <c r="F182" s="87"/>
      <c r="G182" s="109"/>
      <c r="H182" s="203"/>
      <c r="I182" s="107">
        <f>Tabel5[[#This Row],[Beløb pr. udgiftspost
kr.]]-Tabel5[[#This Row],[Ikke tilskudsberegtiget]]</f>
        <v>0</v>
      </c>
      <c r="J182" s="93"/>
      <c r="K182" s="93"/>
      <c r="L182" s="93"/>
      <c r="M182" s="93"/>
      <c r="N182" s="93"/>
      <c r="O182" s="11"/>
      <c r="P182" s="204">
        <f>IFERROR(ROUND(IF($O182=Liste!$H$4,$C182*'Skema 2'!$F$24,IF($O182=Liste!$H$2,$C182,IF($O182=Liste!$H$3,"-"))),2)," ")</f>
        <v>0</v>
      </c>
      <c r="Q182" s="204">
        <f>IFERROR(ROUND(IF($O182=Liste!$H$4,$C182*'Skema 2'!$F$25,IF($O182=Liste!$H$3,$C182,IF($O182=Liste!$H$2," "))),2)," ")</f>
        <v>0</v>
      </c>
      <c r="R182" s="80" t="str">
        <f>IFERROR(Tabel5[[#This Row],[Beløb LAG
kr.]]/Tabel5[[#This Row],[Beløb pr. udgiftspost
kr.]]*Tabel5[[#This Row],[Godkendte udgifter]]," ")</f>
        <v xml:space="preserve"> </v>
      </c>
      <c r="S182" s="99" t="str">
        <f>IFERROR(Tabel5[[#This Row],[Beløb FLAG
kr.]]/Tabel5[[#This Row],[Beløb pr. udgiftspost
kr.]]*Tabel5[[#This Row],[Godkendte udgifter]]," ")</f>
        <v xml:space="preserve"> </v>
      </c>
      <c r="T182" s="155"/>
    </row>
    <row r="183" spans="1:20" x14ac:dyDescent="0.2">
      <c r="A183" s="154"/>
      <c r="B183" s="202"/>
      <c r="C183" s="17"/>
      <c r="D183" s="61"/>
      <c r="E183" s="61"/>
      <c r="F183" s="87"/>
      <c r="G183" s="109"/>
      <c r="H183" s="203"/>
      <c r="I183" s="107">
        <f>Tabel5[[#This Row],[Beløb pr. udgiftspost
kr.]]-Tabel5[[#This Row],[Ikke tilskudsberegtiget]]</f>
        <v>0</v>
      </c>
      <c r="J183" s="93"/>
      <c r="K183" s="93"/>
      <c r="L183" s="93"/>
      <c r="M183" s="93"/>
      <c r="N183" s="93"/>
      <c r="O183" s="11"/>
      <c r="P183" s="204">
        <f>IFERROR(ROUND(IF($O183=Liste!$H$4,$C183*'Skema 2'!$F$24,IF($O183=Liste!$H$2,$C183,IF($O183=Liste!$H$3,"-"))),2)," ")</f>
        <v>0</v>
      </c>
      <c r="Q183" s="204">
        <f>IFERROR(ROUND(IF($O183=Liste!$H$4,$C183*'Skema 2'!$F$25,IF($O183=Liste!$H$3,$C183,IF($O183=Liste!$H$2," "))),2)," ")</f>
        <v>0</v>
      </c>
      <c r="R183" s="80" t="str">
        <f>IFERROR(Tabel5[[#This Row],[Beløb LAG
kr.]]/Tabel5[[#This Row],[Beløb pr. udgiftspost
kr.]]*Tabel5[[#This Row],[Godkendte udgifter]]," ")</f>
        <v xml:space="preserve"> </v>
      </c>
      <c r="S183" s="99" t="str">
        <f>IFERROR(Tabel5[[#This Row],[Beløb FLAG
kr.]]/Tabel5[[#This Row],[Beløb pr. udgiftspost
kr.]]*Tabel5[[#This Row],[Godkendte udgifter]]," ")</f>
        <v xml:space="preserve"> </v>
      </c>
      <c r="T183" s="155"/>
    </row>
    <row r="184" spans="1:20" x14ac:dyDescent="0.2">
      <c r="A184" s="154"/>
      <c r="B184" s="202"/>
      <c r="C184" s="17"/>
      <c r="D184" s="61"/>
      <c r="E184" s="61"/>
      <c r="F184" s="87"/>
      <c r="G184" s="109"/>
      <c r="H184" s="203"/>
      <c r="I184" s="107">
        <f>Tabel5[[#This Row],[Beløb pr. udgiftspost
kr.]]-Tabel5[[#This Row],[Ikke tilskudsberegtiget]]</f>
        <v>0</v>
      </c>
      <c r="J184" s="93"/>
      <c r="K184" s="93"/>
      <c r="L184" s="93"/>
      <c r="M184" s="93"/>
      <c r="N184" s="93"/>
      <c r="O184" s="11"/>
      <c r="P184" s="204">
        <f>IFERROR(ROUND(IF($O184=Liste!$H$4,$C184*'Skema 2'!$F$24,IF($O184=Liste!$H$2,$C184,IF($O184=Liste!$H$3,"-"))),2)," ")</f>
        <v>0</v>
      </c>
      <c r="Q184" s="204">
        <f>IFERROR(ROUND(IF($O184=Liste!$H$4,$C184*'Skema 2'!$F$25,IF($O184=Liste!$H$3,$C184,IF($O184=Liste!$H$2," "))),2)," ")</f>
        <v>0</v>
      </c>
      <c r="R184" s="80" t="str">
        <f>IFERROR(Tabel5[[#This Row],[Beløb LAG
kr.]]/Tabel5[[#This Row],[Beløb pr. udgiftspost
kr.]]*Tabel5[[#This Row],[Godkendte udgifter]]," ")</f>
        <v xml:space="preserve"> </v>
      </c>
      <c r="S184" s="99" t="str">
        <f>IFERROR(Tabel5[[#This Row],[Beløb FLAG
kr.]]/Tabel5[[#This Row],[Beløb pr. udgiftspost
kr.]]*Tabel5[[#This Row],[Godkendte udgifter]]," ")</f>
        <v xml:space="preserve"> </v>
      </c>
      <c r="T184" s="155"/>
    </row>
    <row r="185" spans="1:20" x14ac:dyDescent="0.2">
      <c r="A185" s="154"/>
      <c r="B185" s="202"/>
      <c r="C185" s="17"/>
      <c r="D185" s="61"/>
      <c r="E185" s="61"/>
      <c r="F185" s="87"/>
      <c r="G185" s="109"/>
      <c r="H185" s="203"/>
      <c r="I185" s="107">
        <f>Tabel5[[#This Row],[Beløb pr. udgiftspost
kr.]]-Tabel5[[#This Row],[Ikke tilskudsberegtiget]]</f>
        <v>0</v>
      </c>
      <c r="J185" s="93"/>
      <c r="K185" s="93"/>
      <c r="L185" s="93"/>
      <c r="M185" s="93"/>
      <c r="N185" s="93"/>
      <c r="O185" s="11"/>
      <c r="P185" s="204">
        <f>IFERROR(ROUND(IF($O185=Liste!$H$4,$C185*'Skema 2'!$F$24,IF($O185=Liste!$H$2,$C185,IF($O185=Liste!$H$3,"-"))),2)," ")</f>
        <v>0</v>
      </c>
      <c r="Q185" s="204">
        <f>IFERROR(ROUND(IF($O185=Liste!$H$4,$C185*'Skema 2'!$F$25,IF($O185=Liste!$H$3,$C185,IF($O185=Liste!$H$2," "))),2)," ")</f>
        <v>0</v>
      </c>
      <c r="R185" s="80" t="str">
        <f>IFERROR(Tabel5[[#This Row],[Beløb LAG
kr.]]/Tabel5[[#This Row],[Beløb pr. udgiftspost
kr.]]*Tabel5[[#This Row],[Godkendte udgifter]]," ")</f>
        <v xml:space="preserve"> </v>
      </c>
      <c r="S185" s="99" t="str">
        <f>IFERROR(Tabel5[[#This Row],[Beløb FLAG
kr.]]/Tabel5[[#This Row],[Beløb pr. udgiftspost
kr.]]*Tabel5[[#This Row],[Godkendte udgifter]]," ")</f>
        <v xml:space="preserve"> </v>
      </c>
      <c r="T185" s="155"/>
    </row>
    <row r="186" spans="1:20" x14ac:dyDescent="0.2">
      <c r="A186" s="154"/>
      <c r="B186" s="202"/>
      <c r="C186" s="17"/>
      <c r="D186" s="61"/>
      <c r="E186" s="61"/>
      <c r="F186" s="87"/>
      <c r="G186" s="109"/>
      <c r="H186" s="203"/>
      <c r="I186" s="107">
        <f>Tabel5[[#This Row],[Beløb pr. udgiftspost
kr.]]-Tabel5[[#This Row],[Ikke tilskudsberegtiget]]</f>
        <v>0</v>
      </c>
      <c r="J186" s="93"/>
      <c r="K186" s="93"/>
      <c r="L186" s="93"/>
      <c r="M186" s="93"/>
      <c r="N186" s="93"/>
      <c r="O186" s="11"/>
      <c r="P186" s="204">
        <f>IFERROR(ROUND(IF($O186=Liste!$H$4,$C186*'Skema 2'!$F$24,IF($O186=Liste!$H$2,$C186,IF($O186=Liste!$H$3,"-"))),2)," ")</f>
        <v>0</v>
      </c>
      <c r="Q186" s="204">
        <f>IFERROR(ROUND(IF($O186=Liste!$H$4,$C186*'Skema 2'!$F$25,IF($O186=Liste!$H$3,$C186,IF($O186=Liste!$H$2," "))),2)," ")</f>
        <v>0</v>
      </c>
      <c r="R186" s="80" t="str">
        <f>IFERROR(Tabel5[[#This Row],[Beløb LAG
kr.]]/Tabel5[[#This Row],[Beløb pr. udgiftspost
kr.]]*Tabel5[[#This Row],[Godkendte udgifter]]," ")</f>
        <v xml:space="preserve"> </v>
      </c>
      <c r="S186" s="99" t="str">
        <f>IFERROR(Tabel5[[#This Row],[Beløb FLAG
kr.]]/Tabel5[[#This Row],[Beløb pr. udgiftspost
kr.]]*Tabel5[[#This Row],[Godkendte udgifter]]," ")</f>
        <v xml:space="preserve"> </v>
      </c>
      <c r="T186" s="155"/>
    </row>
    <row r="187" spans="1:20" x14ac:dyDescent="0.2">
      <c r="A187" s="154"/>
      <c r="B187" s="202"/>
      <c r="C187" s="17"/>
      <c r="D187" s="61"/>
      <c r="E187" s="61"/>
      <c r="F187" s="87"/>
      <c r="G187" s="109"/>
      <c r="H187" s="203"/>
      <c r="I187" s="107">
        <f>Tabel5[[#This Row],[Beløb pr. udgiftspost
kr.]]-Tabel5[[#This Row],[Ikke tilskudsberegtiget]]</f>
        <v>0</v>
      </c>
      <c r="J187" s="93"/>
      <c r="K187" s="93"/>
      <c r="L187" s="93"/>
      <c r="M187" s="93"/>
      <c r="N187" s="93"/>
      <c r="O187" s="11"/>
      <c r="P187" s="204">
        <f>IFERROR(ROUND(IF($O187=Liste!$H$4,$C187*'Skema 2'!$F$24,IF($O187=Liste!$H$2,$C187,IF($O187=Liste!$H$3,"-"))),2)," ")</f>
        <v>0</v>
      </c>
      <c r="Q187" s="204">
        <f>IFERROR(ROUND(IF($O187=Liste!$H$4,$C187*'Skema 2'!$F$25,IF($O187=Liste!$H$3,$C187,IF($O187=Liste!$H$2," "))),2)," ")</f>
        <v>0</v>
      </c>
      <c r="R187" s="80" t="str">
        <f>IFERROR(Tabel5[[#This Row],[Beløb LAG
kr.]]/Tabel5[[#This Row],[Beløb pr. udgiftspost
kr.]]*Tabel5[[#This Row],[Godkendte udgifter]]," ")</f>
        <v xml:space="preserve"> </v>
      </c>
      <c r="S187" s="99" t="str">
        <f>IFERROR(Tabel5[[#This Row],[Beløb FLAG
kr.]]/Tabel5[[#This Row],[Beløb pr. udgiftspost
kr.]]*Tabel5[[#This Row],[Godkendte udgifter]]," ")</f>
        <v xml:space="preserve"> </v>
      </c>
      <c r="T187" s="155"/>
    </row>
    <row r="188" spans="1:20" x14ac:dyDescent="0.2">
      <c r="A188" s="154"/>
      <c r="B188" s="202"/>
      <c r="C188" s="17"/>
      <c r="D188" s="61"/>
      <c r="E188" s="61"/>
      <c r="F188" s="87"/>
      <c r="G188" s="109"/>
      <c r="H188" s="203"/>
      <c r="I188" s="107">
        <f>Tabel5[[#This Row],[Beløb pr. udgiftspost
kr.]]-Tabel5[[#This Row],[Ikke tilskudsberegtiget]]</f>
        <v>0</v>
      </c>
      <c r="J188" s="93"/>
      <c r="K188" s="93"/>
      <c r="L188" s="93"/>
      <c r="M188" s="93"/>
      <c r="N188" s="93"/>
      <c r="O188" s="11"/>
      <c r="P188" s="204">
        <f>IFERROR(ROUND(IF($O188=Liste!$H$4,$C188*'Skema 2'!$F$24,IF($O188=Liste!$H$2,$C188,IF($O188=Liste!$H$3,"-"))),2)," ")</f>
        <v>0</v>
      </c>
      <c r="Q188" s="204">
        <f>IFERROR(ROUND(IF($O188=Liste!$H$4,$C188*'Skema 2'!$F$25,IF($O188=Liste!$H$3,$C188,IF($O188=Liste!$H$2," "))),2)," ")</f>
        <v>0</v>
      </c>
      <c r="R188" s="80" t="str">
        <f>IFERROR(Tabel5[[#This Row],[Beløb LAG
kr.]]/Tabel5[[#This Row],[Beløb pr. udgiftspost
kr.]]*Tabel5[[#This Row],[Godkendte udgifter]]," ")</f>
        <v xml:space="preserve"> </v>
      </c>
      <c r="S188" s="99" t="str">
        <f>IFERROR(Tabel5[[#This Row],[Beløb FLAG
kr.]]/Tabel5[[#This Row],[Beløb pr. udgiftspost
kr.]]*Tabel5[[#This Row],[Godkendte udgifter]]," ")</f>
        <v xml:space="preserve"> </v>
      </c>
      <c r="T188" s="155"/>
    </row>
    <row r="189" spans="1:20" x14ac:dyDescent="0.2">
      <c r="A189" s="154"/>
      <c r="B189" s="202"/>
      <c r="C189" s="17"/>
      <c r="D189" s="61"/>
      <c r="E189" s="61"/>
      <c r="F189" s="87"/>
      <c r="G189" s="109"/>
      <c r="H189" s="203"/>
      <c r="I189" s="107">
        <f>Tabel5[[#This Row],[Beløb pr. udgiftspost
kr.]]-Tabel5[[#This Row],[Ikke tilskudsberegtiget]]</f>
        <v>0</v>
      </c>
      <c r="J189" s="93"/>
      <c r="K189" s="93"/>
      <c r="L189" s="93"/>
      <c r="M189" s="93"/>
      <c r="N189" s="93"/>
      <c r="O189" s="11"/>
      <c r="P189" s="204">
        <f>IFERROR(ROUND(IF($O189=Liste!$H$4,$C189*'Skema 2'!$F$24,IF($O189=Liste!$H$2,$C189,IF($O189=Liste!$H$3,"-"))),2)," ")</f>
        <v>0</v>
      </c>
      <c r="Q189" s="204">
        <f>IFERROR(ROUND(IF($O189=Liste!$H$4,$C189*'Skema 2'!$F$25,IF($O189=Liste!$H$3,$C189,IF($O189=Liste!$H$2," "))),2)," ")</f>
        <v>0</v>
      </c>
      <c r="R189" s="80" t="str">
        <f>IFERROR(Tabel5[[#This Row],[Beløb LAG
kr.]]/Tabel5[[#This Row],[Beløb pr. udgiftspost
kr.]]*Tabel5[[#This Row],[Godkendte udgifter]]," ")</f>
        <v xml:space="preserve"> </v>
      </c>
      <c r="S189" s="99" t="str">
        <f>IFERROR(Tabel5[[#This Row],[Beløb FLAG
kr.]]/Tabel5[[#This Row],[Beløb pr. udgiftspost
kr.]]*Tabel5[[#This Row],[Godkendte udgifter]]," ")</f>
        <v xml:space="preserve"> </v>
      </c>
      <c r="T189" s="155"/>
    </row>
    <row r="190" spans="1:20" x14ac:dyDescent="0.2">
      <c r="A190" s="154"/>
      <c r="B190" s="202"/>
      <c r="C190" s="17"/>
      <c r="D190" s="61"/>
      <c r="E190" s="61"/>
      <c r="F190" s="87"/>
      <c r="G190" s="109"/>
      <c r="H190" s="203"/>
      <c r="I190" s="107">
        <f>Tabel5[[#This Row],[Beløb pr. udgiftspost
kr.]]-Tabel5[[#This Row],[Ikke tilskudsberegtiget]]</f>
        <v>0</v>
      </c>
      <c r="J190" s="93"/>
      <c r="K190" s="93"/>
      <c r="L190" s="93"/>
      <c r="M190" s="93"/>
      <c r="N190" s="93"/>
      <c r="O190" s="11"/>
      <c r="P190" s="204">
        <f>IFERROR(ROUND(IF($O190=Liste!$H$4,$C190*'Skema 2'!$F$24,IF($O190=Liste!$H$2,$C190,IF($O190=Liste!$H$3,"-"))),2)," ")</f>
        <v>0</v>
      </c>
      <c r="Q190" s="204">
        <f>IFERROR(ROUND(IF($O190=Liste!$H$4,$C190*'Skema 2'!$F$25,IF($O190=Liste!$H$3,$C190,IF($O190=Liste!$H$2," "))),2)," ")</f>
        <v>0</v>
      </c>
      <c r="R190" s="80" t="str">
        <f>IFERROR(Tabel5[[#This Row],[Beløb LAG
kr.]]/Tabel5[[#This Row],[Beløb pr. udgiftspost
kr.]]*Tabel5[[#This Row],[Godkendte udgifter]]," ")</f>
        <v xml:space="preserve"> </v>
      </c>
      <c r="S190" s="99" t="str">
        <f>IFERROR(Tabel5[[#This Row],[Beløb FLAG
kr.]]/Tabel5[[#This Row],[Beløb pr. udgiftspost
kr.]]*Tabel5[[#This Row],[Godkendte udgifter]]," ")</f>
        <v xml:space="preserve"> </v>
      </c>
      <c r="T190" s="155"/>
    </row>
    <row r="191" spans="1:20" x14ac:dyDescent="0.2">
      <c r="A191" s="154"/>
      <c r="B191" s="202"/>
      <c r="C191" s="17"/>
      <c r="D191" s="61"/>
      <c r="E191" s="61"/>
      <c r="F191" s="87"/>
      <c r="G191" s="109"/>
      <c r="H191" s="203"/>
      <c r="I191" s="107">
        <f>Tabel5[[#This Row],[Beløb pr. udgiftspost
kr.]]-Tabel5[[#This Row],[Ikke tilskudsberegtiget]]</f>
        <v>0</v>
      </c>
      <c r="J191" s="93"/>
      <c r="K191" s="93"/>
      <c r="L191" s="93"/>
      <c r="M191" s="93"/>
      <c r="N191" s="93"/>
      <c r="O191" s="11"/>
      <c r="P191" s="204">
        <f>IFERROR(ROUND(IF($O191=Liste!$H$4,$C191*'Skema 2'!$F$24,IF($O191=Liste!$H$2,$C191,IF($O191=Liste!$H$3,"-"))),2)," ")</f>
        <v>0</v>
      </c>
      <c r="Q191" s="204">
        <f>IFERROR(ROUND(IF($O191=Liste!$H$4,$C191*'Skema 2'!$F$25,IF($O191=Liste!$H$3,$C191,IF($O191=Liste!$H$2," "))),2)," ")</f>
        <v>0</v>
      </c>
      <c r="R191" s="80" t="str">
        <f>IFERROR(Tabel5[[#This Row],[Beløb LAG
kr.]]/Tabel5[[#This Row],[Beløb pr. udgiftspost
kr.]]*Tabel5[[#This Row],[Godkendte udgifter]]," ")</f>
        <v xml:space="preserve"> </v>
      </c>
      <c r="S191" s="99" t="str">
        <f>IFERROR(Tabel5[[#This Row],[Beløb FLAG
kr.]]/Tabel5[[#This Row],[Beløb pr. udgiftspost
kr.]]*Tabel5[[#This Row],[Godkendte udgifter]]," ")</f>
        <v xml:space="preserve"> </v>
      </c>
      <c r="T191" s="155"/>
    </row>
    <row r="192" spans="1:20" x14ac:dyDescent="0.2">
      <c r="A192" s="154"/>
      <c r="B192" s="202"/>
      <c r="C192" s="17"/>
      <c r="D192" s="61"/>
      <c r="E192" s="61"/>
      <c r="F192" s="87"/>
      <c r="G192" s="109"/>
      <c r="H192" s="203"/>
      <c r="I192" s="107">
        <f>Tabel5[[#This Row],[Beløb pr. udgiftspost
kr.]]-Tabel5[[#This Row],[Ikke tilskudsberegtiget]]</f>
        <v>0</v>
      </c>
      <c r="J192" s="93"/>
      <c r="K192" s="93"/>
      <c r="L192" s="93"/>
      <c r="M192" s="93"/>
      <c r="N192" s="93"/>
      <c r="O192" s="11"/>
      <c r="P192" s="204">
        <f>IFERROR(ROUND(IF($O192=Liste!$H$4,$C192*'Skema 2'!$F$24,IF($O192=Liste!$H$2,$C192,IF($O192=Liste!$H$3,"-"))),2)," ")</f>
        <v>0</v>
      </c>
      <c r="Q192" s="204">
        <f>IFERROR(ROUND(IF($O192=Liste!$H$4,$C192*'Skema 2'!$F$25,IF($O192=Liste!$H$3,$C192,IF($O192=Liste!$H$2," "))),2)," ")</f>
        <v>0</v>
      </c>
      <c r="R192" s="80" t="str">
        <f>IFERROR(Tabel5[[#This Row],[Beløb LAG
kr.]]/Tabel5[[#This Row],[Beløb pr. udgiftspost
kr.]]*Tabel5[[#This Row],[Godkendte udgifter]]," ")</f>
        <v xml:space="preserve"> </v>
      </c>
      <c r="S192" s="99" t="str">
        <f>IFERROR(Tabel5[[#This Row],[Beløb FLAG
kr.]]/Tabel5[[#This Row],[Beløb pr. udgiftspost
kr.]]*Tabel5[[#This Row],[Godkendte udgifter]]," ")</f>
        <v xml:space="preserve"> </v>
      </c>
      <c r="T192" s="155"/>
    </row>
    <row r="193" spans="1:20" x14ac:dyDescent="0.2">
      <c r="A193" s="154"/>
      <c r="B193" s="202"/>
      <c r="C193" s="17"/>
      <c r="D193" s="61"/>
      <c r="E193" s="61"/>
      <c r="F193" s="87"/>
      <c r="G193" s="109"/>
      <c r="H193" s="203"/>
      <c r="I193" s="107">
        <f>Tabel5[[#This Row],[Beløb pr. udgiftspost
kr.]]-Tabel5[[#This Row],[Ikke tilskudsberegtiget]]</f>
        <v>0</v>
      </c>
      <c r="J193" s="93"/>
      <c r="K193" s="93"/>
      <c r="L193" s="93"/>
      <c r="M193" s="93"/>
      <c r="N193" s="93"/>
      <c r="O193" s="11"/>
      <c r="P193" s="204">
        <f>IFERROR(ROUND(IF($O193=Liste!$H$4,$C193*'Skema 2'!$F$24,IF($O193=Liste!$H$2,$C193,IF($O193=Liste!$H$3,"-"))),2)," ")</f>
        <v>0</v>
      </c>
      <c r="Q193" s="204">
        <f>IFERROR(ROUND(IF($O193=Liste!$H$4,$C193*'Skema 2'!$F$25,IF($O193=Liste!$H$3,$C193,IF($O193=Liste!$H$2," "))),2)," ")</f>
        <v>0</v>
      </c>
      <c r="R193" s="80" t="str">
        <f>IFERROR(Tabel5[[#This Row],[Beløb LAG
kr.]]/Tabel5[[#This Row],[Beløb pr. udgiftspost
kr.]]*Tabel5[[#This Row],[Godkendte udgifter]]," ")</f>
        <v xml:space="preserve"> </v>
      </c>
      <c r="S193" s="99" t="str">
        <f>IFERROR(Tabel5[[#This Row],[Beløb FLAG
kr.]]/Tabel5[[#This Row],[Beløb pr. udgiftspost
kr.]]*Tabel5[[#This Row],[Godkendte udgifter]]," ")</f>
        <v xml:space="preserve"> </v>
      </c>
      <c r="T193" s="155"/>
    </row>
    <row r="194" spans="1:20" x14ac:dyDescent="0.2">
      <c r="A194" s="154"/>
      <c r="B194" s="202"/>
      <c r="C194" s="17"/>
      <c r="D194" s="61"/>
      <c r="E194" s="61"/>
      <c r="F194" s="87"/>
      <c r="G194" s="109"/>
      <c r="H194" s="203"/>
      <c r="I194" s="107">
        <f>Tabel5[[#This Row],[Beløb pr. udgiftspost
kr.]]-Tabel5[[#This Row],[Ikke tilskudsberegtiget]]</f>
        <v>0</v>
      </c>
      <c r="J194" s="93"/>
      <c r="K194" s="93"/>
      <c r="L194" s="93"/>
      <c r="M194" s="93"/>
      <c r="N194" s="93"/>
      <c r="O194" s="11"/>
      <c r="P194" s="204">
        <f>IFERROR(ROUND(IF($O194=Liste!$H$4,$C194*'Skema 2'!$F$24,IF($O194=Liste!$H$2,$C194,IF($O194=Liste!$H$3,"-"))),2)," ")</f>
        <v>0</v>
      </c>
      <c r="Q194" s="204">
        <f>IFERROR(ROUND(IF($O194=Liste!$H$4,$C194*'Skema 2'!$F$25,IF($O194=Liste!$H$3,$C194,IF($O194=Liste!$H$2," "))),2)," ")</f>
        <v>0</v>
      </c>
      <c r="R194" s="80" t="str">
        <f>IFERROR(Tabel5[[#This Row],[Beløb LAG
kr.]]/Tabel5[[#This Row],[Beløb pr. udgiftspost
kr.]]*Tabel5[[#This Row],[Godkendte udgifter]]," ")</f>
        <v xml:space="preserve"> </v>
      </c>
      <c r="S194" s="99" t="str">
        <f>IFERROR(Tabel5[[#This Row],[Beløb FLAG
kr.]]/Tabel5[[#This Row],[Beløb pr. udgiftspost
kr.]]*Tabel5[[#This Row],[Godkendte udgifter]]," ")</f>
        <v xml:space="preserve"> </v>
      </c>
      <c r="T194" s="155"/>
    </row>
    <row r="195" spans="1:20" x14ac:dyDescent="0.2">
      <c r="A195" s="154"/>
      <c r="B195" s="202"/>
      <c r="C195" s="17"/>
      <c r="D195" s="61"/>
      <c r="E195" s="61"/>
      <c r="F195" s="87"/>
      <c r="G195" s="109"/>
      <c r="H195" s="203"/>
      <c r="I195" s="107">
        <f>Tabel5[[#This Row],[Beløb pr. udgiftspost
kr.]]-Tabel5[[#This Row],[Ikke tilskudsberegtiget]]</f>
        <v>0</v>
      </c>
      <c r="J195" s="93"/>
      <c r="K195" s="93"/>
      <c r="L195" s="93"/>
      <c r="M195" s="93"/>
      <c r="N195" s="93"/>
      <c r="O195" s="11"/>
      <c r="P195" s="204">
        <f>IFERROR(ROUND(IF($O195=Liste!$H$4,$C195*'Skema 2'!$F$24,IF($O195=Liste!$H$2,$C195,IF($O195=Liste!$H$3,"-"))),2)," ")</f>
        <v>0</v>
      </c>
      <c r="Q195" s="204">
        <f>IFERROR(ROUND(IF($O195=Liste!$H$4,$C195*'Skema 2'!$F$25,IF($O195=Liste!$H$3,$C195,IF($O195=Liste!$H$2," "))),2)," ")</f>
        <v>0</v>
      </c>
      <c r="R195" s="80" t="str">
        <f>IFERROR(Tabel5[[#This Row],[Beløb LAG
kr.]]/Tabel5[[#This Row],[Beløb pr. udgiftspost
kr.]]*Tabel5[[#This Row],[Godkendte udgifter]]," ")</f>
        <v xml:space="preserve"> </v>
      </c>
      <c r="S195" s="99" t="str">
        <f>IFERROR(Tabel5[[#This Row],[Beløb FLAG
kr.]]/Tabel5[[#This Row],[Beløb pr. udgiftspost
kr.]]*Tabel5[[#This Row],[Godkendte udgifter]]," ")</f>
        <v xml:space="preserve"> </v>
      </c>
      <c r="T195" s="155"/>
    </row>
    <row r="196" spans="1:20" x14ac:dyDescent="0.2">
      <c r="A196" s="154"/>
      <c r="B196" s="202"/>
      <c r="C196" s="17"/>
      <c r="D196" s="61"/>
      <c r="E196" s="61"/>
      <c r="F196" s="87"/>
      <c r="G196" s="109"/>
      <c r="H196" s="203"/>
      <c r="I196" s="107">
        <f>Tabel5[[#This Row],[Beløb pr. udgiftspost
kr.]]-Tabel5[[#This Row],[Ikke tilskudsberegtiget]]</f>
        <v>0</v>
      </c>
      <c r="J196" s="93"/>
      <c r="K196" s="93"/>
      <c r="L196" s="93"/>
      <c r="M196" s="93"/>
      <c r="N196" s="93"/>
      <c r="O196" s="11"/>
      <c r="P196" s="204">
        <f>IFERROR(ROUND(IF($O196=Liste!$H$4,$C196*'Skema 2'!$F$24,IF($O196=Liste!$H$2,$C196,IF($O196=Liste!$H$3,"-"))),2)," ")</f>
        <v>0</v>
      </c>
      <c r="Q196" s="204">
        <f>IFERROR(ROUND(IF($O196=Liste!$H$4,$C196*'Skema 2'!$F$25,IF($O196=Liste!$H$3,$C196,IF($O196=Liste!$H$2," "))),2)," ")</f>
        <v>0</v>
      </c>
      <c r="R196" s="80" t="str">
        <f>IFERROR(Tabel5[[#This Row],[Beløb LAG
kr.]]/Tabel5[[#This Row],[Beløb pr. udgiftspost
kr.]]*Tabel5[[#This Row],[Godkendte udgifter]]," ")</f>
        <v xml:space="preserve"> </v>
      </c>
      <c r="S196" s="99" t="str">
        <f>IFERROR(Tabel5[[#This Row],[Beløb FLAG
kr.]]/Tabel5[[#This Row],[Beløb pr. udgiftspost
kr.]]*Tabel5[[#This Row],[Godkendte udgifter]]," ")</f>
        <v xml:space="preserve"> </v>
      </c>
      <c r="T196" s="155"/>
    </row>
    <row r="197" spans="1:20" x14ac:dyDescent="0.2">
      <c r="A197" s="154"/>
      <c r="B197" s="202"/>
      <c r="C197" s="17"/>
      <c r="D197" s="61"/>
      <c r="E197" s="61"/>
      <c r="F197" s="87"/>
      <c r="G197" s="109"/>
      <c r="H197" s="203"/>
      <c r="I197" s="107">
        <f>Tabel5[[#This Row],[Beløb pr. udgiftspost
kr.]]-Tabel5[[#This Row],[Ikke tilskudsberegtiget]]</f>
        <v>0</v>
      </c>
      <c r="J197" s="93"/>
      <c r="K197" s="93"/>
      <c r="L197" s="93"/>
      <c r="M197" s="93"/>
      <c r="N197" s="93"/>
      <c r="O197" s="11"/>
      <c r="P197" s="204">
        <f>IFERROR(ROUND(IF($O197=Liste!$H$4,$C197*'Skema 2'!$F$24,IF($O197=Liste!$H$2,$C197,IF($O197=Liste!$H$3,"-"))),2)," ")</f>
        <v>0</v>
      </c>
      <c r="Q197" s="204">
        <f>IFERROR(ROUND(IF($O197=Liste!$H$4,$C197*'Skema 2'!$F$25,IF($O197=Liste!$H$3,$C197,IF($O197=Liste!$H$2," "))),2)," ")</f>
        <v>0</v>
      </c>
      <c r="R197" s="80" t="str">
        <f>IFERROR(Tabel5[[#This Row],[Beløb LAG
kr.]]/Tabel5[[#This Row],[Beløb pr. udgiftspost
kr.]]*Tabel5[[#This Row],[Godkendte udgifter]]," ")</f>
        <v xml:space="preserve"> </v>
      </c>
      <c r="S197" s="99" t="str">
        <f>IFERROR(Tabel5[[#This Row],[Beløb FLAG
kr.]]/Tabel5[[#This Row],[Beløb pr. udgiftspost
kr.]]*Tabel5[[#This Row],[Godkendte udgifter]]," ")</f>
        <v xml:space="preserve"> </v>
      </c>
      <c r="T197" s="155"/>
    </row>
    <row r="198" spans="1:20" x14ac:dyDescent="0.2">
      <c r="A198" s="154"/>
      <c r="B198" s="202"/>
      <c r="C198" s="17"/>
      <c r="D198" s="61"/>
      <c r="E198" s="61"/>
      <c r="F198" s="87"/>
      <c r="G198" s="109"/>
      <c r="H198" s="203"/>
      <c r="I198" s="107">
        <f>Tabel5[[#This Row],[Beløb pr. udgiftspost
kr.]]-Tabel5[[#This Row],[Ikke tilskudsberegtiget]]</f>
        <v>0</v>
      </c>
      <c r="J198" s="93"/>
      <c r="K198" s="93"/>
      <c r="L198" s="93"/>
      <c r="M198" s="93"/>
      <c r="N198" s="93"/>
      <c r="O198" s="11"/>
      <c r="P198" s="204">
        <f>IFERROR(ROUND(IF($O198=Liste!$H$4,$C198*'Skema 2'!$F$24,IF($O198=Liste!$H$2,$C198,IF($O198=Liste!$H$3,"-"))),2)," ")</f>
        <v>0</v>
      </c>
      <c r="Q198" s="204">
        <f>IFERROR(ROUND(IF($O198=Liste!$H$4,$C198*'Skema 2'!$F$25,IF($O198=Liste!$H$3,$C198,IF($O198=Liste!$H$2," "))),2)," ")</f>
        <v>0</v>
      </c>
      <c r="R198" s="80" t="str">
        <f>IFERROR(Tabel5[[#This Row],[Beløb LAG
kr.]]/Tabel5[[#This Row],[Beløb pr. udgiftspost
kr.]]*Tabel5[[#This Row],[Godkendte udgifter]]," ")</f>
        <v xml:space="preserve"> </v>
      </c>
      <c r="S198" s="99" t="str">
        <f>IFERROR(Tabel5[[#This Row],[Beløb FLAG
kr.]]/Tabel5[[#This Row],[Beløb pr. udgiftspost
kr.]]*Tabel5[[#This Row],[Godkendte udgifter]]," ")</f>
        <v xml:space="preserve"> </v>
      </c>
      <c r="T198" s="155"/>
    </row>
    <row r="199" spans="1:20" x14ac:dyDescent="0.2">
      <c r="A199" s="154"/>
      <c r="B199" s="202"/>
      <c r="C199" s="17"/>
      <c r="D199" s="61"/>
      <c r="E199" s="61"/>
      <c r="F199" s="87"/>
      <c r="G199" s="109"/>
      <c r="H199" s="203"/>
      <c r="I199" s="107">
        <f>Tabel5[[#This Row],[Beløb pr. udgiftspost
kr.]]-Tabel5[[#This Row],[Ikke tilskudsberegtiget]]</f>
        <v>0</v>
      </c>
      <c r="J199" s="93"/>
      <c r="K199" s="93"/>
      <c r="L199" s="93"/>
      <c r="M199" s="93"/>
      <c r="N199" s="93"/>
      <c r="O199" s="11"/>
      <c r="P199" s="204">
        <f>IFERROR(ROUND(IF($O199=Liste!$H$4,$C199*'Skema 2'!$F$24,IF($O199=Liste!$H$2,$C199,IF($O199=Liste!$H$3,"-"))),2)," ")</f>
        <v>0</v>
      </c>
      <c r="Q199" s="204">
        <f>IFERROR(ROUND(IF($O199=Liste!$H$4,$C199*'Skema 2'!$F$25,IF($O199=Liste!$H$3,$C199,IF($O199=Liste!$H$2," "))),2)," ")</f>
        <v>0</v>
      </c>
      <c r="R199" s="80" t="str">
        <f>IFERROR(Tabel5[[#This Row],[Beløb LAG
kr.]]/Tabel5[[#This Row],[Beløb pr. udgiftspost
kr.]]*Tabel5[[#This Row],[Godkendte udgifter]]," ")</f>
        <v xml:space="preserve"> </v>
      </c>
      <c r="S199" s="99" t="str">
        <f>IFERROR(Tabel5[[#This Row],[Beløb FLAG
kr.]]/Tabel5[[#This Row],[Beløb pr. udgiftspost
kr.]]*Tabel5[[#This Row],[Godkendte udgifter]]," ")</f>
        <v xml:space="preserve"> </v>
      </c>
      <c r="T199" s="155"/>
    </row>
    <row r="200" spans="1:20" x14ac:dyDescent="0.2">
      <c r="A200" s="154"/>
      <c r="B200" s="202"/>
      <c r="C200" s="17"/>
      <c r="D200" s="61"/>
      <c r="E200" s="61"/>
      <c r="F200" s="87"/>
      <c r="G200" s="109"/>
      <c r="H200" s="203"/>
      <c r="I200" s="107">
        <f>Tabel5[[#This Row],[Beløb pr. udgiftspost
kr.]]-Tabel5[[#This Row],[Ikke tilskudsberegtiget]]</f>
        <v>0</v>
      </c>
      <c r="J200" s="93"/>
      <c r="K200" s="93"/>
      <c r="L200" s="93"/>
      <c r="M200" s="93"/>
      <c r="N200" s="93"/>
      <c r="O200" s="11"/>
      <c r="P200" s="204">
        <f>IFERROR(ROUND(IF($O200=Liste!$H$4,$C200*'Skema 2'!$F$24,IF($O200=Liste!$H$2,$C200,IF($O200=Liste!$H$3,"-"))),2)," ")</f>
        <v>0</v>
      </c>
      <c r="Q200" s="204">
        <f>IFERROR(ROUND(IF($O200=Liste!$H$4,$C200*'Skema 2'!$F$25,IF($O200=Liste!$H$3,$C200,IF($O200=Liste!$H$2," "))),2)," ")</f>
        <v>0</v>
      </c>
      <c r="R200" s="80" t="str">
        <f>IFERROR(Tabel5[[#This Row],[Beløb LAG
kr.]]/Tabel5[[#This Row],[Beløb pr. udgiftspost
kr.]]*Tabel5[[#This Row],[Godkendte udgifter]]," ")</f>
        <v xml:space="preserve"> </v>
      </c>
      <c r="S200" s="99" t="str">
        <f>IFERROR(Tabel5[[#This Row],[Beløb FLAG
kr.]]/Tabel5[[#This Row],[Beløb pr. udgiftspost
kr.]]*Tabel5[[#This Row],[Godkendte udgifter]]," ")</f>
        <v xml:space="preserve"> </v>
      </c>
      <c r="T200" s="155"/>
    </row>
    <row r="201" spans="1:20" x14ac:dyDescent="0.2">
      <c r="A201" s="154"/>
      <c r="B201" s="202"/>
      <c r="C201" s="17"/>
      <c r="D201" s="61"/>
      <c r="E201" s="61"/>
      <c r="F201" s="87"/>
      <c r="G201" s="109"/>
      <c r="H201" s="203"/>
      <c r="I201" s="107">
        <f>Tabel5[[#This Row],[Beløb pr. udgiftspost
kr.]]-Tabel5[[#This Row],[Ikke tilskudsberegtiget]]</f>
        <v>0</v>
      </c>
      <c r="J201" s="93"/>
      <c r="K201" s="93"/>
      <c r="L201" s="93"/>
      <c r="M201" s="93"/>
      <c r="N201" s="93"/>
      <c r="O201" s="11"/>
      <c r="P201" s="204">
        <f>IFERROR(ROUND(IF($O201=Liste!$H$4,$C201*'Skema 2'!$F$24,IF($O201=Liste!$H$2,$C201,IF($O201=Liste!$H$3,"-"))),2)," ")</f>
        <v>0</v>
      </c>
      <c r="Q201" s="204">
        <f>IFERROR(ROUND(IF($O201=Liste!$H$4,$C201*'Skema 2'!$F$25,IF($O201=Liste!$H$3,$C201,IF($O201=Liste!$H$2," "))),2)," ")</f>
        <v>0</v>
      </c>
      <c r="R201" s="80" t="str">
        <f>IFERROR(Tabel5[[#This Row],[Beløb LAG
kr.]]/Tabel5[[#This Row],[Beløb pr. udgiftspost
kr.]]*Tabel5[[#This Row],[Godkendte udgifter]]," ")</f>
        <v xml:space="preserve"> </v>
      </c>
      <c r="S201" s="99" t="str">
        <f>IFERROR(Tabel5[[#This Row],[Beløb FLAG
kr.]]/Tabel5[[#This Row],[Beløb pr. udgiftspost
kr.]]*Tabel5[[#This Row],[Godkendte udgifter]]," ")</f>
        <v xml:space="preserve"> </v>
      </c>
      <c r="T201" s="155"/>
    </row>
    <row r="202" spans="1:20" x14ac:dyDescent="0.2">
      <c r="A202" s="154"/>
      <c r="B202" s="202"/>
      <c r="C202" s="17"/>
      <c r="D202" s="61"/>
      <c r="E202" s="61"/>
      <c r="F202" s="87"/>
      <c r="G202" s="109"/>
      <c r="H202" s="203"/>
      <c r="I202" s="107">
        <f>Tabel5[[#This Row],[Beløb pr. udgiftspost
kr.]]-Tabel5[[#This Row],[Ikke tilskudsberegtiget]]</f>
        <v>0</v>
      </c>
      <c r="J202" s="93"/>
      <c r="K202" s="93"/>
      <c r="L202" s="93"/>
      <c r="M202" s="93"/>
      <c r="N202" s="93"/>
      <c r="O202" s="11"/>
      <c r="P202" s="204">
        <f>IFERROR(ROUND(IF($O202=Liste!$H$4,$C202*'Skema 2'!$F$24,IF($O202=Liste!$H$2,$C202,IF($O202=Liste!$H$3,"-"))),2)," ")</f>
        <v>0</v>
      </c>
      <c r="Q202" s="204">
        <f>IFERROR(ROUND(IF($O202=Liste!$H$4,$C202*'Skema 2'!$F$25,IF($O202=Liste!$H$3,$C202,IF($O202=Liste!$H$2," "))),2)," ")</f>
        <v>0</v>
      </c>
      <c r="R202" s="80" t="str">
        <f>IFERROR(Tabel5[[#This Row],[Beløb LAG
kr.]]/Tabel5[[#This Row],[Beløb pr. udgiftspost
kr.]]*Tabel5[[#This Row],[Godkendte udgifter]]," ")</f>
        <v xml:space="preserve"> </v>
      </c>
      <c r="S202" s="99" t="str">
        <f>IFERROR(Tabel5[[#This Row],[Beløb FLAG
kr.]]/Tabel5[[#This Row],[Beløb pr. udgiftspost
kr.]]*Tabel5[[#This Row],[Godkendte udgifter]]," ")</f>
        <v xml:space="preserve"> </v>
      </c>
      <c r="T202" s="155"/>
    </row>
    <row r="203" spans="1:20" x14ac:dyDescent="0.2">
      <c r="A203" s="154"/>
      <c r="B203" s="202"/>
      <c r="C203" s="17"/>
      <c r="D203" s="61"/>
      <c r="E203" s="61"/>
      <c r="F203" s="87"/>
      <c r="G203" s="109"/>
      <c r="H203" s="203"/>
      <c r="I203" s="107">
        <f>Tabel5[[#This Row],[Beløb pr. udgiftspost
kr.]]-Tabel5[[#This Row],[Ikke tilskudsberegtiget]]</f>
        <v>0</v>
      </c>
      <c r="J203" s="93"/>
      <c r="K203" s="93"/>
      <c r="L203" s="93"/>
      <c r="M203" s="93"/>
      <c r="N203" s="93"/>
      <c r="O203" s="11"/>
      <c r="P203" s="204">
        <f>IFERROR(ROUND(IF($O203=Liste!$H$4,$C203*'Skema 2'!$F$24,IF($O203=Liste!$H$2,$C203,IF($O203=Liste!$H$3,"-"))),2)," ")</f>
        <v>0</v>
      </c>
      <c r="Q203" s="204">
        <f>IFERROR(ROUND(IF($O203=Liste!$H$4,$C203*'Skema 2'!$F$25,IF($O203=Liste!$H$3,$C203,IF($O203=Liste!$H$2," "))),2)," ")</f>
        <v>0</v>
      </c>
      <c r="R203" s="80" t="str">
        <f>IFERROR(Tabel5[[#This Row],[Beløb LAG
kr.]]/Tabel5[[#This Row],[Beløb pr. udgiftspost
kr.]]*Tabel5[[#This Row],[Godkendte udgifter]]," ")</f>
        <v xml:space="preserve"> </v>
      </c>
      <c r="S203" s="99" t="str">
        <f>IFERROR(Tabel5[[#This Row],[Beløb FLAG
kr.]]/Tabel5[[#This Row],[Beløb pr. udgiftspost
kr.]]*Tabel5[[#This Row],[Godkendte udgifter]]," ")</f>
        <v xml:space="preserve"> </v>
      </c>
      <c r="T203" s="155"/>
    </row>
    <row r="204" spans="1:20" x14ac:dyDescent="0.2">
      <c r="A204" s="154"/>
      <c r="B204" s="202"/>
      <c r="C204" s="17"/>
      <c r="D204" s="61"/>
      <c r="E204" s="61"/>
      <c r="F204" s="87"/>
      <c r="G204" s="109"/>
      <c r="H204" s="203"/>
      <c r="I204" s="107">
        <f>Tabel5[[#This Row],[Beløb pr. udgiftspost
kr.]]-Tabel5[[#This Row],[Ikke tilskudsberegtiget]]</f>
        <v>0</v>
      </c>
      <c r="J204" s="93"/>
      <c r="K204" s="93"/>
      <c r="L204" s="93"/>
      <c r="M204" s="93"/>
      <c r="N204" s="93"/>
      <c r="O204" s="11"/>
      <c r="P204" s="204">
        <f>IFERROR(ROUND(IF($O204=Liste!$H$4,$C204*'Skema 2'!$F$24,IF($O204=Liste!$H$2,$C204,IF($O204=Liste!$H$3,"-"))),2)," ")</f>
        <v>0</v>
      </c>
      <c r="Q204" s="204">
        <f>IFERROR(ROUND(IF($O204=Liste!$H$4,$C204*'Skema 2'!$F$25,IF($O204=Liste!$H$3,$C204,IF($O204=Liste!$H$2," "))),2)," ")</f>
        <v>0</v>
      </c>
      <c r="R204" s="80" t="str">
        <f>IFERROR(Tabel5[[#This Row],[Beløb LAG
kr.]]/Tabel5[[#This Row],[Beløb pr. udgiftspost
kr.]]*Tabel5[[#This Row],[Godkendte udgifter]]," ")</f>
        <v xml:space="preserve"> </v>
      </c>
      <c r="S204" s="99" t="str">
        <f>IFERROR(Tabel5[[#This Row],[Beløb FLAG
kr.]]/Tabel5[[#This Row],[Beløb pr. udgiftspost
kr.]]*Tabel5[[#This Row],[Godkendte udgifter]]," ")</f>
        <v xml:space="preserve"> </v>
      </c>
      <c r="T204" s="155"/>
    </row>
    <row r="205" spans="1:20" x14ac:dyDescent="0.2">
      <c r="A205" s="154"/>
      <c r="B205" s="202"/>
      <c r="C205" s="17"/>
      <c r="D205" s="61"/>
      <c r="E205" s="61"/>
      <c r="F205" s="87"/>
      <c r="G205" s="109"/>
      <c r="H205" s="203"/>
      <c r="I205" s="107">
        <f>Tabel5[[#This Row],[Beløb pr. udgiftspost
kr.]]-Tabel5[[#This Row],[Ikke tilskudsberegtiget]]</f>
        <v>0</v>
      </c>
      <c r="J205" s="93"/>
      <c r="K205" s="93"/>
      <c r="L205" s="93"/>
      <c r="M205" s="93"/>
      <c r="N205" s="93"/>
      <c r="O205" s="11"/>
      <c r="P205" s="204">
        <f>IFERROR(ROUND(IF($O205=Liste!$H$4,$C205*'Skema 2'!$F$24,IF($O205=Liste!$H$2,$C205,IF($O205=Liste!$H$3,"-"))),2)," ")</f>
        <v>0</v>
      </c>
      <c r="Q205" s="204">
        <f>IFERROR(ROUND(IF($O205=Liste!$H$4,$C205*'Skema 2'!$F$25,IF($O205=Liste!$H$3,$C205,IF($O205=Liste!$H$2," "))),2)," ")</f>
        <v>0</v>
      </c>
      <c r="R205" s="80" t="str">
        <f>IFERROR(Tabel5[[#This Row],[Beløb LAG
kr.]]/Tabel5[[#This Row],[Beløb pr. udgiftspost
kr.]]*Tabel5[[#This Row],[Godkendte udgifter]]," ")</f>
        <v xml:space="preserve"> </v>
      </c>
      <c r="S205" s="99" t="str">
        <f>IFERROR(Tabel5[[#This Row],[Beløb FLAG
kr.]]/Tabel5[[#This Row],[Beløb pr. udgiftspost
kr.]]*Tabel5[[#This Row],[Godkendte udgifter]]," ")</f>
        <v xml:space="preserve"> </v>
      </c>
      <c r="T205" s="155"/>
    </row>
    <row r="206" spans="1:20" x14ac:dyDescent="0.2">
      <c r="A206" s="154"/>
      <c r="B206" s="202"/>
      <c r="C206" s="17"/>
      <c r="D206" s="61"/>
      <c r="E206" s="61"/>
      <c r="F206" s="87"/>
      <c r="G206" s="109"/>
      <c r="H206" s="203"/>
      <c r="I206" s="107">
        <f>Tabel5[[#This Row],[Beløb pr. udgiftspost
kr.]]-Tabel5[[#This Row],[Ikke tilskudsberegtiget]]</f>
        <v>0</v>
      </c>
      <c r="J206" s="93"/>
      <c r="K206" s="93"/>
      <c r="L206" s="93"/>
      <c r="M206" s="93"/>
      <c r="N206" s="93"/>
      <c r="O206" s="11"/>
      <c r="P206" s="204">
        <f>IFERROR(ROUND(IF($O206=Liste!$H$4,$C206*'Skema 2'!$F$24,IF($O206=Liste!$H$2,$C206,IF($O206=Liste!$H$3,"-"))),2)," ")</f>
        <v>0</v>
      </c>
      <c r="Q206" s="204">
        <f>IFERROR(ROUND(IF($O206=Liste!$H$4,$C206*'Skema 2'!$F$25,IF($O206=Liste!$H$3,$C206,IF($O206=Liste!$H$2," "))),2)," ")</f>
        <v>0</v>
      </c>
      <c r="R206" s="80" t="str">
        <f>IFERROR(Tabel5[[#This Row],[Beløb LAG
kr.]]/Tabel5[[#This Row],[Beløb pr. udgiftspost
kr.]]*Tabel5[[#This Row],[Godkendte udgifter]]," ")</f>
        <v xml:space="preserve"> </v>
      </c>
      <c r="S206" s="99" t="str">
        <f>IFERROR(Tabel5[[#This Row],[Beløb FLAG
kr.]]/Tabel5[[#This Row],[Beløb pr. udgiftspost
kr.]]*Tabel5[[#This Row],[Godkendte udgifter]]," ")</f>
        <v xml:space="preserve"> </v>
      </c>
      <c r="T206" s="155"/>
    </row>
    <row r="207" spans="1:20" x14ac:dyDescent="0.2">
      <c r="A207" s="154"/>
      <c r="B207" s="202"/>
      <c r="C207" s="17"/>
      <c r="D207" s="61"/>
      <c r="E207" s="61"/>
      <c r="F207" s="87"/>
      <c r="G207" s="109"/>
      <c r="H207" s="203"/>
      <c r="I207" s="107">
        <f>Tabel5[[#This Row],[Beløb pr. udgiftspost
kr.]]-Tabel5[[#This Row],[Ikke tilskudsberegtiget]]</f>
        <v>0</v>
      </c>
      <c r="J207" s="93"/>
      <c r="K207" s="93"/>
      <c r="L207" s="93"/>
      <c r="M207" s="93"/>
      <c r="N207" s="93"/>
      <c r="O207" s="11"/>
      <c r="P207" s="204">
        <f>IFERROR(ROUND(IF($O207=Liste!$H$4,$C207*'Skema 2'!$F$24,IF($O207=Liste!$H$2,$C207,IF($O207=Liste!$H$3,"-"))),2)," ")</f>
        <v>0</v>
      </c>
      <c r="Q207" s="204">
        <f>IFERROR(ROUND(IF($O207=Liste!$H$4,$C207*'Skema 2'!$F$25,IF($O207=Liste!$H$3,$C207,IF($O207=Liste!$H$2," "))),2)," ")</f>
        <v>0</v>
      </c>
      <c r="R207" s="80" t="str">
        <f>IFERROR(Tabel5[[#This Row],[Beløb LAG
kr.]]/Tabel5[[#This Row],[Beløb pr. udgiftspost
kr.]]*Tabel5[[#This Row],[Godkendte udgifter]]," ")</f>
        <v xml:space="preserve"> </v>
      </c>
      <c r="S207" s="99" t="str">
        <f>IFERROR(Tabel5[[#This Row],[Beløb FLAG
kr.]]/Tabel5[[#This Row],[Beløb pr. udgiftspost
kr.]]*Tabel5[[#This Row],[Godkendte udgifter]]," ")</f>
        <v xml:space="preserve"> </v>
      </c>
      <c r="T207" s="155"/>
    </row>
    <row r="208" spans="1:20" x14ac:dyDescent="0.2">
      <c r="A208" s="154"/>
      <c r="B208" s="202"/>
      <c r="C208" s="17"/>
      <c r="D208" s="61"/>
      <c r="E208" s="61"/>
      <c r="F208" s="87"/>
      <c r="G208" s="109"/>
      <c r="H208" s="203"/>
      <c r="I208" s="107">
        <f>Tabel5[[#This Row],[Beløb pr. udgiftspost
kr.]]-Tabel5[[#This Row],[Ikke tilskudsberegtiget]]</f>
        <v>0</v>
      </c>
      <c r="J208" s="93"/>
      <c r="K208" s="93"/>
      <c r="L208" s="93"/>
      <c r="M208" s="93"/>
      <c r="N208" s="93"/>
      <c r="O208" s="11"/>
      <c r="P208" s="204">
        <f>IFERROR(ROUND(IF($O208=Liste!$H$4,$C208*'Skema 2'!$F$24,IF($O208=Liste!$H$2,$C208,IF($O208=Liste!$H$3,"-"))),2)," ")</f>
        <v>0</v>
      </c>
      <c r="Q208" s="204">
        <f>IFERROR(ROUND(IF($O208=Liste!$H$4,$C208*'Skema 2'!$F$25,IF($O208=Liste!$H$3,$C208,IF($O208=Liste!$H$2," "))),2)," ")</f>
        <v>0</v>
      </c>
      <c r="R208" s="80" t="str">
        <f>IFERROR(Tabel5[[#This Row],[Beløb LAG
kr.]]/Tabel5[[#This Row],[Beløb pr. udgiftspost
kr.]]*Tabel5[[#This Row],[Godkendte udgifter]]," ")</f>
        <v xml:space="preserve"> </v>
      </c>
      <c r="S208" s="99" t="str">
        <f>IFERROR(Tabel5[[#This Row],[Beløb FLAG
kr.]]/Tabel5[[#This Row],[Beløb pr. udgiftspost
kr.]]*Tabel5[[#This Row],[Godkendte udgifter]]," ")</f>
        <v xml:space="preserve"> </v>
      </c>
      <c r="T208" s="155"/>
    </row>
    <row r="209" spans="1:20" x14ac:dyDescent="0.2">
      <c r="A209" s="154"/>
      <c r="B209" s="202"/>
      <c r="C209" s="17"/>
      <c r="D209" s="61"/>
      <c r="E209" s="61"/>
      <c r="F209" s="87"/>
      <c r="G209" s="109"/>
      <c r="H209" s="203"/>
      <c r="I209" s="107">
        <f>Tabel5[[#This Row],[Beløb pr. udgiftspost
kr.]]-Tabel5[[#This Row],[Ikke tilskudsberegtiget]]</f>
        <v>0</v>
      </c>
      <c r="J209" s="93"/>
      <c r="K209" s="93"/>
      <c r="L209" s="93"/>
      <c r="M209" s="93"/>
      <c r="N209" s="93"/>
      <c r="O209" s="11"/>
      <c r="P209" s="204">
        <f>IFERROR(ROUND(IF($O209=Liste!$H$4,$C209*'Skema 2'!$F$24,IF($O209=Liste!$H$2,$C209,IF($O209=Liste!$H$3,"-"))),2)," ")</f>
        <v>0</v>
      </c>
      <c r="Q209" s="204">
        <f>IFERROR(ROUND(IF($O209=Liste!$H$4,$C209*'Skema 2'!$F$25,IF($O209=Liste!$H$3,$C209,IF($O209=Liste!$H$2," "))),2)," ")</f>
        <v>0</v>
      </c>
      <c r="R209" s="80" t="str">
        <f>IFERROR(Tabel5[[#This Row],[Beløb LAG
kr.]]/Tabel5[[#This Row],[Beløb pr. udgiftspost
kr.]]*Tabel5[[#This Row],[Godkendte udgifter]]," ")</f>
        <v xml:space="preserve"> </v>
      </c>
      <c r="S209" s="99" t="str">
        <f>IFERROR(Tabel5[[#This Row],[Beløb FLAG
kr.]]/Tabel5[[#This Row],[Beløb pr. udgiftspost
kr.]]*Tabel5[[#This Row],[Godkendte udgifter]]," ")</f>
        <v xml:space="preserve"> </v>
      </c>
      <c r="T209" s="155"/>
    </row>
    <row r="210" spans="1:20" x14ac:dyDescent="0.2">
      <c r="A210" s="154"/>
      <c r="B210" s="202"/>
      <c r="C210" s="17"/>
      <c r="D210" s="61"/>
      <c r="E210" s="61"/>
      <c r="F210" s="87"/>
      <c r="G210" s="109"/>
      <c r="H210" s="203"/>
      <c r="I210" s="107">
        <f>Tabel5[[#This Row],[Beløb pr. udgiftspost
kr.]]-Tabel5[[#This Row],[Ikke tilskudsberegtiget]]</f>
        <v>0</v>
      </c>
      <c r="J210" s="93"/>
      <c r="K210" s="93"/>
      <c r="L210" s="93"/>
      <c r="M210" s="93"/>
      <c r="N210" s="93"/>
      <c r="O210" s="11"/>
      <c r="P210" s="204">
        <f>IFERROR(ROUND(IF($O210=Liste!$H$4,$C210*'Skema 2'!$F$24,IF($O210=Liste!$H$2,$C210,IF($O210=Liste!$H$3,"-"))),2)," ")</f>
        <v>0</v>
      </c>
      <c r="Q210" s="204">
        <f>IFERROR(ROUND(IF($O210=Liste!$H$4,$C210*'Skema 2'!$F$25,IF($O210=Liste!$H$3,$C210,IF($O210=Liste!$H$2," "))),2)," ")</f>
        <v>0</v>
      </c>
      <c r="R210" s="80" t="str">
        <f>IFERROR(Tabel5[[#This Row],[Beløb LAG
kr.]]/Tabel5[[#This Row],[Beløb pr. udgiftspost
kr.]]*Tabel5[[#This Row],[Godkendte udgifter]]," ")</f>
        <v xml:space="preserve"> </v>
      </c>
      <c r="S210" s="99" t="str">
        <f>IFERROR(Tabel5[[#This Row],[Beløb FLAG
kr.]]/Tabel5[[#This Row],[Beløb pr. udgiftspost
kr.]]*Tabel5[[#This Row],[Godkendte udgifter]]," ")</f>
        <v xml:space="preserve"> </v>
      </c>
      <c r="T210" s="155"/>
    </row>
    <row r="211" spans="1:20" x14ac:dyDescent="0.2">
      <c r="A211" s="154"/>
      <c r="B211" s="202"/>
      <c r="C211" s="17"/>
      <c r="D211" s="61"/>
      <c r="E211" s="61"/>
      <c r="F211" s="87"/>
      <c r="G211" s="109"/>
      <c r="H211" s="203"/>
      <c r="I211" s="107">
        <f>Tabel5[[#This Row],[Beløb pr. udgiftspost
kr.]]-Tabel5[[#This Row],[Ikke tilskudsberegtiget]]</f>
        <v>0</v>
      </c>
      <c r="J211" s="93"/>
      <c r="K211" s="93"/>
      <c r="L211" s="93"/>
      <c r="M211" s="93"/>
      <c r="N211" s="93"/>
      <c r="O211" s="11"/>
      <c r="P211" s="204">
        <f>IFERROR(ROUND(IF($O211=Liste!$H$4,$C211*'Skema 2'!$F$24,IF($O211=Liste!$H$2,$C211,IF($O211=Liste!$H$3,"-"))),2)," ")</f>
        <v>0</v>
      </c>
      <c r="Q211" s="204">
        <f>IFERROR(ROUND(IF($O211=Liste!$H$4,$C211*'Skema 2'!$F$25,IF($O211=Liste!$H$3,$C211,IF($O211=Liste!$H$2," "))),2)," ")</f>
        <v>0</v>
      </c>
      <c r="R211" s="80" t="str">
        <f>IFERROR(Tabel5[[#This Row],[Beløb LAG
kr.]]/Tabel5[[#This Row],[Beløb pr. udgiftspost
kr.]]*Tabel5[[#This Row],[Godkendte udgifter]]," ")</f>
        <v xml:space="preserve"> </v>
      </c>
      <c r="S211" s="99" t="str">
        <f>IFERROR(Tabel5[[#This Row],[Beløb FLAG
kr.]]/Tabel5[[#This Row],[Beløb pr. udgiftspost
kr.]]*Tabel5[[#This Row],[Godkendte udgifter]]," ")</f>
        <v xml:space="preserve"> </v>
      </c>
      <c r="T211" s="155"/>
    </row>
    <row r="212" spans="1:20" x14ac:dyDescent="0.2">
      <c r="A212" s="154"/>
      <c r="B212" s="202"/>
      <c r="C212" s="17"/>
      <c r="D212" s="61"/>
      <c r="E212" s="61"/>
      <c r="F212" s="87"/>
      <c r="G212" s="109"/>
      <c r="H212" s="203"/>
      <c r="I212" s="107">
        <f>Tabel5[[#This Row],[Beløb pr. udgiftspost
kr.]]-Tabel5[[#This Row],[Ikke tilskudsberegtiget]]</f>
        <v>0</v>
      </c>
      <c r="J212" s="93"/>
      <c r="K212" s="93"/>
      <c r="L212" s="93"/>
      <c r="M212" s="93"/>
      <c r="N212" s="93"/>
      <c r="O212" s="11"/>
      <c r="P212" s="204">
        <f>IFERROR(ROUND(IF($O212=Liste!$H$4,$C212*'Skema 2'!$F$24,IF($O212=Liste!$H$2,$C212,IF($O212=Liste!$H$3,"-"))),2)," ")</f>
        <v>0</v>
      </c>
      <c r="Q212" s="204">
        <f>IFERROR(ROUND(IF($O212=Liste!$H$4,$C212*'Skema 2'!$F$25,IF($O212=Liste!$H$3,$C212,IF($O212=Liste!$H$2," "))),2)," ")</f>
        <v>0</v>
      </c>
      <c r="R212" s="80" t="str">
        <f>IFERROR(Tabel5[[#This Row],[Beløb LAG
kr.]]/Tabel5[[#This Row],[Beløb pr. udgiftspost
kr.]]*Tabel5[[#This Row],[Godkendte udgifter]]," ")</f>
        <v xml:space="preserve"> </v>
      </c>
      <c r="S212" s="99" t="str">
        <f>IFERROR(Tabel5[[#This Row],[Beløb FLAG
kr.]]/Tabel5[[#This Row],[Beløb pr. udgiftspost
kr.]]*Tabel5[[#This Row],[Godkendte udgifter]]," ")</f>
        <v xml:space="preserve"> </v>
      </c>
      <c r="T212" s="155"/>
    </row>
    <row r="213" spans="1:20" x14ac:dyDescent="0.2">
      <c r="A213" s="154"/>
      <c r="B213" s="202"/>
      <c r="C213" s="17"/>
      <c r="D213" s="61"/>
      <c r="E213" s="61"/>
      <c r="F213" s="87"/>
      <c r="G213" s="109"/>
      <c r="H213" s="203"/>
      <c r="I213" s="107">
        <f>Tabel5[[#This Row],[Beløb pr. udgiftspost
kr.]]-Tabel5[[#This Row],[Ikke tilskudsberegtiget]]</f>
        <v>0</v>
      </c>
      <c r="J213" s="93"/>
      <c r="K213" s="93"/>
      <c r="L213" s="93"/>
      <c r="M213" s="93"/>
      <c r="N213" s="93"/>
      <c r="O213" s="11"/>
      <c r="P213" s="204">
        <f>IFERROR(ROUND(IF($O213=Liste!$H$4,$C213*'Skema 2'!$F$24,IF($O213=Liste!$H$2,$C213,IF($O213=Liste!$H$3,"-"))),2)," ")</f>
        <v>0</v>
      </c>
      <c r="Q213" s="204">
        <f>IFERROR(ROUND(IF($O213=Liste!$H$4,$C213*'Skema 2'!$F$25,IF($O213=Liste!$H$3,$C213,IF($O213=Liste!$H$2," "))),2)," ")</f>
        <v>0</v>
      </c>
      <c r="R213" s="80" t="str">
        <f>IFERROR(Tabel5[[#This Row],[Beløb LAG
kr.]]/Tabel5[[#This Row],[Beløb pr. udgiftspost
kr.]]*Tabel5[[#This Row],[Godkendte udgifter]]," ")</f>
        <v xml:space="preserve"> </v>
      </c>
      <c r="S213" s="99" t="str">
        <f>IFERROR(Tabel5[[#This Row],[Beløb FLAG
kr.]]/Tabel5[[#This Row],[Beløb pr. udgiftspost
kr.]]*Tabel5[[#This Row],[Godkendte udgifter]]," ")</f>
        <v xml:space="preserve"> </v>
      </c>
      <c r="T213" s="155"/>
    </row>
    <row r="214" spans="1:20" x14ac:dyDescent="0.2">
      <c r="A214" s="154"/>
      <c r="B214" s="202"/>
      <c r="C214" s="17"/>
      <c r="D214" s="61"/>
      <c r="E214" s="61"/>
      <c r="F214" s="87"/>
      <c r="G214" s="109"/>
      <c r="H214" s="203"/>
      <c r="I214" s="107">
        <f>Tabel5[[#This Row],[Beløb pr. udgiftspost
kr.]]-Tabel5[[#This Row],[Ikke tilskudsberegtiget]]</f>
        <v>0</v>
      </c>
      <c r="J214" s="93"/>
      <c r="K214" s="93"/>
      <c r="L214" s="93"/>
      <c r="M214" s="93"/>
      <c r="N214" s="93"/>
      <c r="O214" s="11"/>
      <c r="P214" s="204">
        <f>IFERROR(ROUND(IF($O214=Liste!$H$4,$C214*'Skema 2'!$F$24,IF($O214=Liste!$H$2,$C214,IF($O214=Liste!$H$3,"-"))),2)," ")</f>
        <v>0</v>
      </c>
      <c r="Q214" s="204">
        <f>IFERROR(ROUND(IF($O214=Liste!$H$4,$C214*'Skema 2'!$F$25,IF($O214=Liste!$H$3,$C214,IF($O214=Liste!$H$2," "))),2)," ")</f>
        <v>0</v>
      </c>
      <c r="R214" s="80" t="str">
        <f>IFERROR(Tabel5[[#This Row],[Beløb LAG
kr.]]/Tabel5[[#This Row],[Beløb pr. udgiftspost
kr.]]*Tabel5[[#This Row],[Godkendte udgifter]]," ")</f>
        <v xml:space="preserve"> </v>
      </c>
      <c r="S214" s="99" t="str">
        <f>IFERROR(Tabel5[[#This Row],[Beløb FLAG
kr.]]/Tabel5[[#This Row],[Beløb pr. udgiftspost
kr.]]*Tabel5[[#This Row],[Godkendte udgifter]]," ")</f>
        <v xml:space="preserve"> </v>
      </c>
      <c r="T214" s="155"/>
    </row>
    <row r="215" spans="1:20" x14ac:dyDescent="0.2">
      <c r="A215" s="154"/>
      <c r="B215" s="202"/>
      <c r="C215" s="17"/>
      <c r="D215" s="61"/>
      <c r="E215" s="61"/>
      <c r="F215" s="87"/>
      <c r="G215" s="109"/>
      <c r="H215" s="203"/>
      <c r="I215" s="107">
        <f>Tabel5[[#This Row],[Beløb pr. udgiftspost
kr.]]-Tabel5[[#This Row],[Ikke tilskudsberegtiget]]</f>
        <v>0</v>
      </c>
      <c r="J215" s="93"/>
      <c r="K215" s="93"/>
      <c r="L215" s="93"/>
      <c r="M215" s="93"/>
      <c r="N215" s="93"/>
      <c r="O215" s="11"/>
      <c r="P215" s="204">
        <f>IFERROR(ROUND(IF($O215=Liste!$H$4,$C215*'Skema 2'!$F$24,IF($O215=Liste!$H$2,$C215,IF($O215=Liste!$H$3,"-"))),2)," ")</f>
        <v>0</v>
      </c>
      <c r="Q215" s="204">
        <f>IFERROR(ROUND(IF($O215=Liste!$H$4,$C215*'Skema 2'!$F$25,IF($O215=Liste!$H$3,$C215,IF($O215=Liste!$H$2," "))),2)," ")</f>
        <v>0</v>
      </c>
      <c r="R215" s="80" t="str">
        <f>IFERROR(Tabel5[[#This Row],[Beløb LAG
kr.]]/Tabel5[[#This Row],[Beløb pr. udgiftspost
kr.]]*Tabel5[[#This Row],[Godkendte udgifter]]," ")</f>
        <v xml:space="preserve"> </v>
      </c>
      <c r="S215" s="99" t="str">
        <f>IFERROR(Tabel5[[#This Row],[Beløb FLAG
kr.]]/Tabel5[[#This Row],[Beløb pr. udgiftspost
kr.]]*Tabel5[[#This Row],[Godkendte udgifter]]," ")</f>
        <v xml:space="preserve"> </v>
      </c>
      <c r="T215" s="155"/>
    </row>
    <row r="216" spans="1:20" x14ac:dyDescent="0.2">
      <c r="A216" s="154"/>
      <c r="B216" s="202"/>
      <c r="C216" s="17"/>
      <c r="D216" s="61"/>
      <c r="E216" s="61"/>
      <c r="F216" s="87"/>
      <c r="G216" s="109"/>
      <c r="H216" s="203"/>
      <c r="I216" s="107">
        <f>Tabel5[[#This Row],[Beløb pr. udgiftspost
kr.]]-Tabel5[[#This Row],[Ikke tilskudsberegtiget]]</f>
        <v>0</v>
      </c>
      <c r="J216" s="93"/>
      <c r="K216" s="93"/>
      <c r="L216" s="93"/>
      <c r="M216" s="93"/>
      <c r="N216" s="93"/>
      <c r="O216" s="11"/>
      <c r="P216" s="204">
        <f>IFERROR(ROUND(IF($O216=Liste!$H$4,$C216*'Skema 2'!$F$24,IF($O216=Liste!$H$2,$C216,IF($O216=Liste!$H$3,"-"))),2)," ")</f>
        <v>0</v>
      </c>
      <c r="Q216" s="204">
        <f>IFERROR(ROUND(IF($O216=Liste!$H$4,$C216*'Skema 2'!$F$25,IF($O216=Liste!$H$3,$C216,IF($O216=Liste!$H$2," "))),2)," ")</f>
        <v>0</v>
      </c>
      <c r="R216" s="80" t="str">
        <f>IFERROR(Tabel5[[#This Row],[Beløb LAG
kr.]]/Tabel5[[#This Row],[Beløb pr. udgiftspost
kr.]]*Tabel5[[#This Row],[Godkendte udgifter]]," ")</f>
        <v xml:space="preserve"> </v>
      </c>
      <c r="S216" s="99" t="str">
        <f>IFERROR(Tabel5[[#This Row],[Beløb FLAG
kr.]]/Tabel5[[#This Row],[Beløb pr. udgiftspost
kr.]]*Tabel5[[#This Row],[Godkendte udgifter]]," ")</f>
        <v xml:space="preserve"> </v>
      </c>
      <c r="T216" s="155"/>
    </row>
    <row r="217" spans="1:20" x14ac:dyDescent="0.2">
      <c r="A217" s="154"/>
      <c r="B217" s="202"/>
      <c r="C217" s="17"/>
      <c r="D217" s="61"/>
      <c r="E217" s="61"/>
      <c r="F217" s="87"/>
      <c r="G217" s="109"/>
      <c r="H217" s="203"/>
      <c r="I217" s="107">
        <f>Tabel5[[#This Row],[Beløb pr. udgiftspost
kr.]]-Tabel5[[#This Row],[Ikke tilskudsberegtiget]]</f>
        <v>0</v>
      </c>
      <c r="J217" s="93"/>
      <c r="K217" s="93"/>
      <c r="L217" s="93"/>
      <c r="M217" s="93"/>
      <c r="N217" s="93"/>
      <c r="O217" s="11"/>
      <c r="P217" s="204">
        <f>IFERROR(ROUND(IF($O217=Liste!$H$4,$C217*'Skema 2'!$F$24,IF($O217=Liste!$H$2,$C217,IF($O217=Liste!$H$3,"-"))),2)," ")</f>
        <v>0</v>
      </c>
      <c r="Q217" s="204">
        <f>IFERROR(ROUND(IF($O217=Liste!$H$4,$C217*'Skema 2'!$F$25,IF($O217=Liste!$H$3,$C217,IF($O217=Liste!$H$2," "))),2)," ")</f>
        <v>0</v>
      </c>
      <c r="R217" s="80" t="str">
        <f>IFERROR(Tabel5[[#This Row],[Beløb LAG
kr.]]/Tabel5[[#This Row],[Beløb pr. udgiftspost
kr.]]*Tabel5[[#This Row],[Godkendte udgifter]]," ")</f>
        <v xml:space="preserve"> </v>
      </c>
      <c r="S217" s="99" t="str">
        <f>IFERROR(Tabel5[[#This Row],[Beløb FLAG
kr.]]/Tabel5[[#This Row],[Beløb pr. udgiftspost
kr.]]*Tabel5[[#This Row],[Godkendte udgifter]]," ")</f>
        <v xml:space="preserve"> </v>
      </c>
      <c r="T217" s="155"/>
    </row>
    <row r="218" spans="1:20" x14ac:dyDescent="0.2">
      <c r="A218" s="154"/>
      <c r="B218" s="202"/>
      <c r="C218" s="17"/>
      <c r="D218" s="61"/>
      <c r="E218" s="61"/>
      <c r="F218" s="87"/>
      <c r="G218" s="109"/>
      <c r="H218" s="203"/>
      <c r="I218" s="107">
        <f>Tabel5[[#This Row],[Beløb pr. udgiftspost
kr.]]-Tabel5[[#This Row],[Ikke tilskudsberegtiget]]</f>
        <v>0</v>
      </c>
      <c r="J218" s="93"/>
      <c r="K218" s="93"/>
      <c r="L218" s="93"/>
      <c r="M218" s="93"/>
      <c r="N218" s="93"/>
      <c r="O218" s="11"/>
      <c r="P218" s="204">
        <f>IFERROR(ROUND(IF($O218=Liste!$H$4,$C218*'Skema 2'!$F$24,IF($O218=Liste!$H$2,$C218,IF($O218=Liste!$H$3,"-"))),2)," ")</f>
        <v>0</v>
      </c>
      <c r="Q218" s="204">
        <f>IFERROR(ROUND(IF($O218=Liste!$H$4,$C218*'Skema 2'!$F$25,IF($O218=Liste!$H$3,$C218,IF($O218=Liste!$H$2," "))),2)," ")</f>
        <v>0</v>
      </c>
      <c r="R218" s="80" t="str">
        <f>IFERROR(Tabel5[[#This Row],[Beløb LAG
kr.]]/Tabel5[[#This Row],[Beløb pr. udgiftspost
kr.]]*Tabel5[[#This Row],[Godkendte udgifter]]," ")</f>
        <v xml:space="preserve"> </v>
      </c>
      <c r="S218" s="99" t="str">
        <f>IFERROR(Tabel5[[#This Row],[Beløb FLAG
kr.]]/Tabel5[[#This Row],[Beløb pr. udgiftspost
kr.]]*Tabel5[[#This Row],[Godkendte udgifter]]," ")</f>
        <v xml:space="preserve"> </v>
      </c>
      <c r="T218" s="155"/>
    </row>
    <row r="219" spans="1:20" x14ac:dyDescent="0.2">
      <c r="A219" s="154"/>
      <c r="B219" s="202"/>
      <c r="C219" s="17"/>
      <c r="D219" s="61"/>
      <c r="E219" s="61"/>
      <c r="F219" s="87"/>
      <c r="G219" s="109"/>
      <c r="H219" s="203"/>
      <c r="I219" s="107">
        <f>Tabel5[[#This Row],[Beløb pr. udgiftspost
kr.]]-Tabel5[[#This Row],[Ikke tilskudsberegtiget]]</f>
        <v>0</v>
      </c>
      <c r="J219" s="93"/>
      <c r="K219" s="93"/>
      <c r="L219" s="93"/>
      <c r="M219" s="93"/>
      <c r="N219" s="93"/>
      <c r="O219" s="11"/>
      <c r="P219" s="204">
        <f>IFERROR(ROUND(IF($O219=Liste!$H$4,$C219*'Skema 2'!$F$24,IF($O219=Liste!$H$2,$C219,IF($O219=Liste!$H$3,"-"))),2)," ")</f>
        <v>0</v>
      </c>
      <c r="Q219" s="204">
        <f>IFERROR(ROUND(IF($O219=Liste!$H$4,$C219*'Skema 2'!$F$25,IF($O219=Liste!$H$3,$C219,IF($O219=Liste!$H$2," "))),2)," ")</f>
        <v>0</v>
      </c>
      <c r="R219" s="80" t="str">
        <f>IFERROR(Tabel5[[#This Row],[Beløb LAG
kr.]]/Tabel5[[#This Row],[Beløb pr. udgiftspost
kr.]]*Tabel5[[#This Row],[Godkendte udgifter]]," ")</f>
        <v xml:space="preserve"> </v>
      </c>
      <c r="S219" s="99" t="str">
        <f>IFERROR(Tabel5[[#This Row],[Beløb FLAG
kr.]]/Tabel5[[#This Row],[Beløb pr. udgiftspost
kr.]]*Tabel5[[#This Row],[Godkendte udgifter]]," ")</f>
        <v xml:space="preserve"> </v>
      </c>
      <c r="T219" s="155"/>
    </row>
    <row r="220" spans="1:20" x14ac:dyDescent="0.2">
      <c r="A220" s="154"/>
      <c r="B220" s="202"/>
      <c r="C220" s="17"/>
      <c r="D220" s="61"/>
      <c r="E220" s="61"/>
      <c r="F220" s="87"/>
      <c r="G220" s="109"/>
      <c r="H220" s="203"/>
      <c r="I220" s="107">
        <f>Tabel5[[#This Row],[Beløb pr. udgiftspost
kr.]]-Tabel5[[#This Row],[Ikke tilskudsberegtiget]]</f>
        <v>0</v>
      </c>
      <c r="J220" s="93"/>
      <c r="K220" s="93"/>
      <c r="L220" s="93"/>
      <c r="M220" s="93"/>
      <c r="N220" s="93"/>
      <c r="O220" s="11"/>
      <c r="P220" s="204">
        <f>IFERROR(ROUND(IF($O220=Liste!$H$4,$C220*'Skema 2'!$F$24,IF($O220=Liste!$H$2,$C220,IF($O220=Liste!$H$3,"-"))),2)," ")</f>
        <v>0</v>
      </c>
      <c r="Q220" s="204">
        <f>IFERROR(ROUND(IF($O220=Liste!$H$4,$C220*'Skema 2'!$F$25,IF($O220=Liste!$H$3,$C220,IF($O220=Liste!$H$2," "))),2)," ")</f>
        <v>0</v>
      </c>
      <c r="R220" s="80" t="str">
        <f>IFERROR(Tabel5[[#This Row],[Beløb LAG
kr.]]/Tabel5[[#This Row],[Beløb pr. udgiftspost
kr.]]*Tabel5[[#This Row],[Godkendte udgifter]]," ")</f>
        <v xml:space="preserve"> </v>
      </c>
      <c r="S220" s="99" t="str">
        <f>IFERROR(Tabel5[[#This Row],[Beløb FLAG
kr.]]/Tabel5[[#This Row],[Beløb pr. udgiftspost
kr.]]*Tabel5[[#This Row],[Godkendte udgifter]]," ")</f>
        <v xml:space="preserve"> </v>
      </c>
      <c r="T220" s="155"/>
    </row>
    <row r="221" spans="1:20" x14ac:dyDescent="0.2">
      <c r="A221" s="154"/>
      <c r="B221" s="202"/>
      <c r="C221" s="17"/>
      <c r="D221" s="61"/>
      <c r="E221" s="61"/>
      <c r="F221" s="87"/>
      <c r="G221" s="109"/>
      <c r="H221" s="203"/>
      <c r="I221" s="107">
        <f>Tabel5[[#This Row],[Beløb pr. udgiftspost
kr.]]-Tabel5[[#This Row],[Ikke tilskudsberegtiget]]</f>
        <v>0</v>
      </c>
      <c r="J221" s="93"/>
      <c r="K221" s="93"/>
      <c r="L221" s="93"/>
      <c r="M221" s="93"/>
      <c r="N221" s="93"/>
      <c r="O221" s="11"/>
      <c r="P221" s="204">
        <f>IFERROR(ROUND(IF($O221=Liste!$H$4,$C221*'Skema 2'!$F$24,IF($O221=Liste!$H$2,$C221,IF($O221=Liste!$H$3,"-"))),2)," ")</f>
        <v>0</v>
      </c>
      <c r="Q221" s="204">
        <f>IFERROR(ROUND(IF($O221=Liste!$H$4,$C221*'Skema 2'!$F$25,IF($O221=Liste!$H$3,$C221,IF($O221=Liste!$H$2," "))),2)," ")</f>
        <v>0</v>
      </c>
      <c r="R221" s="80" t="str">
        <f>IFERROR(Tabel5[[#This Row],[Beløb LAG
kr.]]/Tabel5[[#This Row],[Beløb pr. udgiftspost
kr.]]*Tabel5[[#This Row],[Godkendte udgifter]]," ")</f>
        <v xml:space="preserve"> </v>
      </c>
      <c r="S221" s="99" t="str">
        <f>IFERROR(Tabel5[[#This Row],[Beløb FLAG
kr.]]/Tabel5[[#This Row],[Beløb pr. udgiftspost
kr.]]*Tabel5[[#This Row],[Godkendte udgifter]]," ")</f>
        <v xml:space="preserve"> </v>
      </c>
      <c r="T221" s="155"/>
    </row>
    <row r="222" spans="1:20" x14ac:dyDescent="0.2">
      <c r="A222" s="154"/>
      <c r="B222" s="202"/>
      <c r="C222" s="17"/>
      <c r="D222" s="61"/>
      <c r="E222" s="61"/>
      <c r="F222" s="87"/>
      <c r="G222" s="109"/>
      <c r="H222" s="203"/>
      <c r="I222" s="107">
        <f>Tabel5[[#This Row],[Beløb pr. udgiftspost
kr.]]-Tabel5[[#This Row],[Ikke tilskudsberegtiget]]</f>
        <v>0</v>
      </c>
      <c r="J222" s="93"/>
      <c r="K222" s="93"/>
      <c r="L222" s="93"/>
      <c r="M222" s="93"/>
      <c r="N222" s="93"/>
      <c r="O222" s="11"/>
      <c r="P222" s="204">
        <f>IFERROR(ROUND(IF($O222=Liste!$H$4,$C222*'Skema 2'!$F$24,IF($O222=Liste!$H$2,$C222,IF($O222=Liste!$H$3,"-"))),2)," ")</f>
        <v>0</v>
      </c>
      <c r="Q222" s="204">
        <f>IFERROR(ROUND(IF($O222=Liste!$H$4,$C222*'Skema 2'!$F$25,IF($O222=Liste!$H$3,$C222,IF($O222=Liste!$H$2," "))),2)," ")</f>
        <v>0</v>
      </c>
      <c r="R222" s="80" t="str">
        <f>IFERROR(Tabel5[[#This Row],[Beløb LAG
kr.]]/Tabel5[[#This Row],[Beløb pr. udgiftspost
kr.]]*Tabel5[[#This Row],[Godkendte udgifter]]," ")</f>
        <v xml:space="preserve"> </v>
      </c>
      <c r="S222" s="99" t="str">
        <f>IFERROR(Tabel5[[#This Row],[Beløb FLAG
kr.]]/Tabel5[[#This Row],[Beløb pr. udgiftspost
kr.]]*Tabel5[[#This Row],[Godkendte udgifter]]," ")</f>
        <v xml:space="preserve"> </v>
      </c>
      <c r="T222" s="155"/>
    </row>
    <row r="223" spans="1:20" x14ac:dyDescent="0.2">
      <c r="A223" s="154"/>
      <c r="B223" s="202"/>
      <c r="C223" s="17"/>
      <c r="D223" s="61"/>
      <c r="E223" s="61"/>
      <c r="F223" s="87"/>
      <c r="G223" s="109"/>
      <c r="H223" s="203"/>
      <c r="I223" s="107">
        <f>Tabel5[[#This Row],[Beløb pr. udgiftspost
kr.]]-Tabel5[[#This Row],[Ikke tilskudsberegtiget]]</f>
        <v>0</v>
      </c>
      <c r="J223" s="93"/>
      <c r="K223" s="93"/>
      <c r="L223" s="93"/>
      <c r="M223" s="93"/>
      <c r="N223" s="93"/>
      <c r="O223" s="11"/>
      <c r="P223" s="204">
        <f>IFERROR(ROUND(IF($O223=Liste!$H$4,$C223*'Skema 2'!$F$24,IF($O223=Liste!$H$2,$C223,IF($O223=Liste!$H$3,"-"))),2)," ")</f>
        <v>0</v>
      </c>
      <c r="Q223" s="204">
        <f>IFERROR(ROUND(IF($O223=Liste!$H$4,$C223*'Skema 2'!$F$25,IF($O223=Liste!$H$3,$C223,IF($O223=Liste!$H$2," "))),2)," ")</f>
        <v>0</v>
      </c>
      <c r="R223" s="80" t="str">
        <f>IFERROR(Tabel5[[#This Row],[Beløb LAG
kr.]]/Tabel5[[#This Row],[Beløb pr. udgiftspost
kr.]]*Tabel5[[#This Row],[Godkendte udgifter]]," ")</f>
        <v xml:space="preserve"> </v>
      </c>
      <c r="S223" s="99" t="str">
        <f>IFERROR(Tabel5[[#This Row],[Beløb FLAG
kr.]]/Tabel5[[#This Row],[Beløb pr. udgiftspost
kr.]]*Tabel5[[#This Row],[Godkendte udgifter]]," ")</f>
        <v xml:space="preserve"> </v>
      </c>
      <c r="T223" s="155"/>
    </row>
    <row r="224" spans="1:20" x14ac:dyDescent="0.2">
      <c r="A224" s="154"/>
      <c r="B224" s="202"/>
      <c r="C224" s="17"/>
      <c r="D224" s="61"/>
      <c r="E224" s="61"/>
      <c r="F224" s="87"/>
      <c r="G224" s="109"/>
      <c r="H224" s="203"/>
      <c r="I224" s="107">
        <f>Tabel5[[#This Row],[Beløb pr. udgiftspost
kr.]]-Tabel5[[#This Row],[Ikke tilskudsberegtiget]]</f>
        <v>0</v>
      </c>
      <c r="J224" s="93"/>
      <c r="K224" s="93"/>
      <c r="L224" s="93"/>
      <c r="M224" s="93"/>
      <c r="N224" s="93"/>
      <c r="O224" s="11"/>
      <c r="P224" s="204">
        <f>IFERROR(ROUND(IF($O224=Liste!$H$4,$C224*'Skema 2'!$F$24,IF($O224=Liste!$H$2,$C224,IF($O224=Liste!$H$3,"-"))),2)," ")</f>
        <v>0</v>
      </c>
      <c r="Q224" s="204">
        <f>IFERROR(ROUND(IF($O224=Liste!$H$4,$C224*'Skema 2'!$F$25,IF($O224=Liste!$H$3,$C224,IF($O224=Liste!$H$2," "))),2)," ")</f>
        <v>0</v>
      </c>
      <c r="R224" s="80" t="str">
        <f>IFERROR(Tabel5[[#This Row],[Beløb LAG
kr.]]/Tabel5[[#This Row],[Beløb pr. udgiftspost
kr.]]*Tabel5[[#This Row],[Godkendte udgifter]]," ")</f>
        <v xml:space="preserve"> </v>
      </c>
      <c r="S224" s="99" t="str">
        <f>IFERROR(Tabel5[[#This Row],[Beløb FLAG
kr.]]/Tabel5[[#This Row],[Beløb pr. udgiftspost
kr.]]*Tabel5[[#This Row],[Godkendte udgifter]]," ")</f>
        <v xml:space="preserve"> </v>
      </c>
      <c r="T224" s="155"/>
    </row>
    <row r="225" spans="1:20" x14ac:dyDescent="0.2">
      <c r="A225" s="154"/>
      <c r="B225" s="202"/>
      <c r="C225" s="17"/>
      <c r="D225" s="61"/>
      <c r="E225" s="61"/>
      <c r="F225" s="87"/>
      <c r="G225" s="109"/>
      <c r="H225" s="203"/>
      <c r="I225" s="107">
        <f>Tabel5[[#This Row],[Beløb pr. udgiftspost
kr.]]-Tabel5[[#This Row],[Ikke tilskudsberegtiget]]</f>
        <v>0</v>
      </c>
      <c r="J225" s="93"/>
      <c r="K225" s="93"/>
      <c r="L225" s="93"/>
      <c r="M225" s="93"/>
      <c r="N225" s="93"/>
      <c r="O225" s="11"/>
      <c r="P225" s="204">
        <f>IFERROR(ROUND(IF($O225=Liste!$H$4,$C225*'Skema 2'!$F$24,IF($O225=Liste!$H$2,$C225,IF($O225=Liste!$H$3,"-"))),2)," ")</f>
        <v>0</v>
      </c>
      <c r="Q225" s="204">
        <f>IFERROR(ROUND(IF($O225=Liste!$H$4,$C225*'Skema 2'!$F$25,IF($O225=Liste!$H$3,$C225,IF($O225=Liste!$H$2," "))),2)," ")</f>
        <v>0</v>
      </c>
      <c r="R225" s="80" t="str">
        <f>IFERROR(Tabel5[[#This Row],[Beløb LAG
kr.]]/Tabel5[[#This Row],[Beløb pr. udgiftspost
kr.]]*Tabel5[[#This Row],[Godkendte udgifter]]," ")</f>
        <v xml:space="preserve"> </v>
      </c>
      <c r="S225" s="99" t="str">
        <f>IFERROR(Tabel5[[#This Row],[Beløb FLAG
kr.]]/Tabel5[[#This Row],[Beløb pr. udgiftspost
kr.]]*Tabel5[[#This Row],[Godkendte udgifter]]," ")</f>
        <v xml:space="preserve"> </v>
      </c>
      <c r="T225" s="155"/>
    </row>
    <row r="226" spans="1:20" x14ac:dyDescent="0.2">
      <c r="A226" s="154"/>
      <c r="B226" s="202"/>
      <c r="C226" s="17"/>
      <c r="D226" s="61"/>
      <c r="E226" s="61"/>
      <c r="F226" s="87"/>
      <c r="G226" s="109"/>
      <c r="H226" s="203"/>
      <c r="I226" s="107">
        <f>Tabel5[[#This Row],[Beløb pr. udgiftspost
kr.]]-Tabel5[[#This Row],[Ikke tilskudsberegtiget]]</f>
        <v>0</v>
      </c>
      <c r="J226" s="93"/>
      <c r="K226" s="93"/>
      <c r="L226" s="93"/>
      <c r="M226" s="93"/>
      <c r="N226" s="93"/>
      <c r="O226" s="11"/>
      <c r="P226" s="204">
        <f>IFERROR(ROUND(IF($O226=Liste!$H$4,$C226*'Skema 2'!$F$24,IF($O226=Liste!$H$2,$C226,IF($O226=Liste!$H$3,"-"))),2)," ")</f>
        <v>0</v>
      </c>
      <c r="Q226" s="204">
        <f>IFERROR(ROUND(IF($O226=Liste!$H$4,$C226*'Skema 2'!$F$25,IF($O226=Liste!$H$3,$C226,IF($O226=Liste!$H$2," "))),2)," ")</f>
        <v>0</v>
      </c>
      <c r="R226" s="80" t="str">
        <f>IFERROR(Tabel5[[#This Row],[Beløb LAG
kr.]]/Tabel5[[#This Row],[Beløb pr. udgiftspost
kr.]]*Tabel5[[#This Row],[Godkendte udgifter]]," ")</f>
        <v xml:space="preserve"> </v>
      </c>
      <c r="S226" s="99" t="str">
        <f>IFERROR(Tabel5[[#This Row],[Beløb FLAG
kr.]]/Tabel5[[#This Row],[Beløb pr. udgiftspost
kr.]]*Tabel5[[#This Row],[Godkendte udgifter]]," ")</f>
        <v xml:space="preserve"> </v>
      </c>
      <c r="T226" s="155"/>
    </row>
    <row r="227" spans="1:20" x14ac:dyDescent="0.2">
      <c r="A227" s="154"/>
      <c r="B227" s="202"/>
      <c r="C227" s="17"/>
      <c r="D227" s="61"/>
      <c r="E227" s="61"/>
      <c r="F227" s="87"/>
      <c r="G227" s="109"/>
      <c r="H227" s="203"/>
      <c r="I227" s="107">
        <f>Tabel5[[#This Row],[Beløb pr. udgiftspost
kr.]]-Tabel5[[#This Row],[Ikke tilskudsberegtiget]]</f>
        <v>0</v>
      </c>
      <c r="J227" s="93"/>
      <c r="K227" s="93"/>
      <c r="L227" s="93"/>
      <c r="M227" s="93"/>
      <c r="N227" s="93"/>
      <c r="O227" s="11"/>
      <c r="P227" s="204">
        <f>IFERROR(ROUND(IF($O227=Liste!$H$4,$C227*'Skema 2'!$F$24,IF($O227=Liste!$H$2,$C227,IF($O227=Liste!$H$3,"-"))),2)," ")</f>
        <v>0</v>
      </c>
      <c r="Q227" s="204">
        <f>IFERROR(ROUND(IF($O227=Liste!$H$4,$C227*'Skema 2'!$F$25,IF($O227=Liste!$H$3,$C227,IF($O227=Liste!$H$2," "))),2)," ")</f>
        <v>0</v>
      </c>
      <c r="R227" s="80" t="str">
        <f>IFERROR(Tabel5[[#This Row],[Beløb LAG
kr.]]/Tabel5[[#This Row],[Beløb pr. udgiftspost
kr.]]*Tabel5[[#This Row],[Godkendte udgifter]]," ")</f>
        <v xml:space="preserve"> </v>
      </c>
      <c r="S227" s="99" t="str">
        <f>IFERROR(Tabel5[[#This Row],[Beløb FLAG
kr.]]/Tabel5[[#This Row],[Beløb pr. udgiftspost
kr.]]*Tabel5[[#This Row],[Godkendte udgifter]]," ")</f>
        <v xml:space="preserve"> </v>
      </c>
      <c r="T227" s="155"/>
    </row>
    <row r="228" spans="1:20" x14ac:dyDescent="0.2">
      <c r="A228" s="154"/>
      <c r="B228" s="202"/>
      <c r="C228" s="17"/>
      <c r="D228" s="61"/>
      <c r="E228" s="61"/>
      <c r="F228" s="87"/>
      <c r="G228" s="109"/>
      <c r="H228" s="203"/>
      <c r="I228" s="107">
        <f>Tabel5[[#This Row],[Beløb pr. udgiftspost
kr.]]-Tabel5[[#This Row],[Ikke tilskudsberegtiget]]</f>
        <v>0</v>
      </c>
      <c r="J228" s="93"/>
      <c r="K228" s="93"/>
      <c r="L228" s="93"/>
      <c r="M228" s="93"/>
      <c r="N228" s="93"/>
      <c r="O228" s="11"/>
      <c r="P228" s="204">
        <f>IFERROR(ROUND(IF($O228=Liste!$H$4,$C228*'Skema 2'!$F$24,IF($O228=Liste!$H$2,$C228,IF($O228=Liste!$H$3,"-"))),2)," ")</f>
        <v>0</v>
      </c>
      <c r="Q228" s="204">
        <f>IFERROR(ROUND(IF($O228=Liste!$H$4,$C228*'Skema 2'!$F$25,IF($O228=Liste!$H$3,$C228,IF($O228=Liste!$H$2," "))),2)," ")</f>
        <v>0</v>
      </c>
      <c r="R228" s="80" t="str">
        <f>IFERROR(Tabel5[[#This Row],[Beløb LAG
kr.]]/Tabel5[[#This Row],[Beløb pr. udgiftspost
kr.]]*Tabel5[[#This Row],[Godkendte udgifter]]," ")</f>
        <v xml:space="preserve"> </v>
      </c>
      <c r="S228" s="99" t="str">
        <f>IFERROR(Tabel5[[#This Row],[Beløb FLAG
kr.]]/Tabel5[[#This Row],[Beløb pr. udgiftspost
kr.]]*Tabel5[[#This Row],[Godkendte udgifter]]," ")</f>
        <v xml:space="preserve"> </v>
      </c>
      <c r="T228" s="155"/>
    </row>
    <row r="229" spans="1:20" x14ac:dyDescent="0.2">
      <c r="A229" s="154"/>
      <c r="B229" s="202"/>
      <c r="C229" s="17"/>
      <c r="D229" s="61"/>
      <c r="E229" s="61"/>
      <c r="F229" s="87"/>
      <c r="G229" s="109"/>
      <c r="H229" s="203"/>
      <c r="I229" s="107">
        <f>Tabel5[[#This Row],[Beløb pr. udgiftspost
kr.]]-Tabel5[[#This Row],[Ikke tilskudsberegtiget]]</f>
        <v>0</v>
      </c>
      <c r="J229" s="93"/>
      <c r="K229" s="93"/>
      <c r="L229" s="93"/>
      <c r="M229" s="93"/>
      <c r="N229" s="93"/>
      <c r="O229" s="11"/>
      <c r="P229" s="204">
        <f>IFERROR(ROUND(IF($O229=Liste!$H$4,$C229*'Skema 2'!$F$24,IF($O229=Liste!$H$2,$C229,IF($O229=Liste!$H$3,"-"))),2)," ")</f>
        <v>0</v>
      </c>
      <c r="Q229" s="204">
        <f>IFERROR(ROUND(IF($O229=Liste!$H$4,$C229*'Skema 2'!$F$25,IF($O229=Liste!$H$3,$C229,IF($O229=Liste!$H$2," "))),2)," ")</f>
        <v>0</v>
      </c>
      <c r="R229" s="80" t="str">
        <f>IFERROR(Tabel5[[#This Row],[Beløb LAG
kr.]]/Tabel5[[#This Row],[Beløb pr. udgiftspost
kr.]]*Tabel5[[#This Row],[Godkendte udgifter]]," ")</f>
        <v xml:space="preserve"> </v>
      </c>
      <c r="S229" s="99" t="str">
        <f>IFERROR(Tabel5[[#This Row],[Beløb FLAG
kr.]]/Tabel5[[#This Row],[Beløb pr. udgiftspost
kr.]]*Tabel5[[#This Row],[Godkendte udgifter]]," ")</f>
        <v xml:space="preserve"> </v>
      </c>
      <c r="T229" s="155"/>
    </row>
    <row r="230" spans="1:20" x14ac:dyDescent="0.2">
      <c r="A230" s="154"/>
      <c r="B230" s="202"/>
      <c r="C230" s="17"/>
      <c r="D230" s="61"/>
      <c r="E230" s="61"/>
      <c r="F230" s="87"/>
      <c r="G230" s="109"/>
      <c r="H230" s="203"/>
      <c r="I230" s="107">
        <f>Tabel5[[#This Row],[Beløb pr. udgiftspost
kr.]]-Tabel5[[#This Row],[Ikke tilskudsberegtiget]]</f>
        <v>0</v>
      </c>
      <c r="J230" s="93"/>
      <c r="K230" s="93"/>
      <c r="L230" s="93"/>
      <c r="M230" s="93"/>
      <c r="N230" s="93"/>
      <c r="O230" s="11"/>
      <c r="P230" s="204">
        <f>IFERROR(ROUND(IF($O230=Liste!$H$4,$C230*'Skema 2'!$F$24,IF($O230=Liste!$H$2,$C230,IF($O230=Liste!$H$3,"-"))),2)," ")</f>
        <v>0</v>
      </c>
      <c r="Q230" s="204">
        <f>IFERROR(ROUND(IF($O230=Liste!$H$4,$C230*'Skema 2'!$F$25,IF($O230=Liste!$H$3,$C230,IF($O230=Liste!$H$2," "))),2)," ")</f>
        <v>0</v>
      </c>
      <c r="R230" s="80" t="str">
        <f>IFERROR(Tabel5[[#This Row],[Beløb LAG
kr.]]/Tabel5[[#This Row],[Beløb pr. udgiftspost
kr.]]*Tabel5[[#This Row],[Godkendte udgifter]]," ")</f>
        <v xml:space="preserve"> </v>
      </c>
      <c r="S230" s="99" t="str">
        <f>IFERROR(Tabel5[[#This Row],[Beløb FLAG
kr.]]/Tabel5[[#This Row],[Beløb pr. udgiftspost
kr.]]*Tabel5[[#This Row],[Godkendte udgifter]]," ")</f>
        <v xml:space="preserve"> </v>
      </c>
      <c r="T230" s="155"/>
    </row>
    <row r="231" spans="1:20" x14ac:dyDescent="0.2">
      <c r="A231" s="154"/>
      <c r="B231" s="202"/>
      <c r="C231" s="17"/>
      <c r="D231" s="61"/>
      <c r="E231" s="61"/>
      <c r="F231" s="87"/>
      <c r="G231" s="109"/>
      <c r="H231" s="203"/>
      <c r="I231" s="107">
        <f>Tabel5[[#This Row],[Beløb pr. udgiftspost
kr.]]-Tabel5[[#This Row],[Ikke tilskudsberegtiget]]</f>
        <v>0</v>
      </c>
      <c r="J231" s="93"/>
      <c r="K231" s="93"/>
      <c r="L231" s="93"/>
      <c r="M231" s="93"/>
      <c r="N231" s="93"/>
      <c r="O231" s="11"/>
      <c r="P231" s="204">
        <f>IFERROR(ROUND(IF($O231=Liste!$H$4,$C231*'Skema 2'!$F$24,IF($O231=Liste!$H$2,$C231,IF($O231=Liste!$H$3,"-"))),2)," ")</f>
        <v>0</v>
      </c>
      <c r="Q231" s="204">
        <f>IFERROR(ROUND(IF($O231=Liste!$H$4,$C231*'Skema 2'!$F$25,IF($O231=Liste!$H$3,$C231,IF($O231=Liste!$H$2," "))),2)," ")</f>
        <v>0</v>
      </c>
      <c r="R231" s="80" t="str">
        <f>IFERROR(Tabel5[[#This Row],[Beløb LAG
kr.]]/Tabel5[[#This Row],[Beløb pr. udgiftspost
kr.]]*Tabel5[[#This Row],[Godkendte udgifter]]," ")</f>
        <v xml:space="preserve"> </v>
      </c>
      <c r="S231" s="99" t="str">
        <f>IFERROR(Tabel5[[#This Row],[Beløb FLAG
kr.]]/Tabel5[[#This Row],[Beløb pr. udgiftspost
kr.]]*Tabel5[[#This Row],[Godkendte udgifter]]," ")</f>
        <v xml:space="preserve"> </v>
      </c>
      <c r="T231" s="155"/>
    </row>
    <row r="232" spans="1:20" x14ac:dyDescent="0.2">
      <c r="A232" s="154"/>
      <c r="B232" s="202"/>
      <c r="C232" s="17"/>
      <c r="D232" s="61"/>
      <c r="E232" s="61"/>
      <c r="F232" s="87"/>
      <c r="G232" s="109"/>
      <c r="H232" s="203"/>
      <c r="I232" s="107">
        <f>Tabel5[[#This Row],[Beløb pr. udgiftspost
kr.]]-Tabel5[[#This Row],[Ikke tilskudsberegtiget]]</f>
        <v>0</v>
      </c>
      <c r="J232" s="93"/>
      <c r="K232" s="93"/>
      <c r="L232" s="93"/>
      <c r="M232" s="93"/>
      <c r="N232" s="93"/>
      <c r="O232" s="11"/>
      <c r="P232" s="204">
        <f>IFERROR(ROUND(IF($O232=Liste!$H$4,$C232*'Skema 2'!$F$24,IF($O232=Liste!$H$2,$C232,IF($O232=Liste!$H$3,"-"))),2)," ")</f>
        <v>0</v>
      </c>
      <c r="Q232" s="204">
        <f>IFERROR(ROUND(IF($O232=Liste!$H$4,$C232*'Skema 2'!$F$25,IF($O232=Liste!$H$3,$C232,IF($O232=Liste!$H$2," "))),2)," ")</f>
        <v>0</v>
      </c>
      <c r="R232" s="80" t="str">
        <f>IFERROR(Tabel5[[#This Row],[Beløb LAG
kr.]]/Tabel5[[#This Row],[Beløb pr. udgiftspost
kr.]]*Tabel5[[#This Row],[Godkendte udgifter]]," ")</f>
        <v xml:space="preserve"> </v>
      </c>
      <c r="S232" s="99" t="str">
        <f>IFERROR(Tabel5[[#This Row],[Beløb FLAG
kr.]]/Tabel5[[#This Row],[Beløb pr. udgiftspost
kr.]]*Tabel5[[#This Row],[Godkendte udgifter]]," ")</f>
        <v xml:space="preserve"> </v>
      </c>
      <c r="T232" s="155"/>
    </row>
    <row r="233" spans="1:20" x14ac:dyDescent="0.2">
      <c r="A233" s="154"/>
      <c r="B233" s="202"/>
      <c r="C233" s="17"/>
      <c r="D233" s="61"/>
      <c r="E233" s="61"/>
      <c r="F233" s="87"/>
      <c r="G233" s="109"/>
      <c r="H233" s="203"/>
      <c r="I233" s="107">
        <f>Tabel5[[#This Row],[Beløb pr. udgiftspost
kr.]]-Tabel5[[#This Row],[Ikke tilskudsberegtiget]]</f>
        <v>0</v>
      </c>
      <c r="J233" s="93"/>
      <c r="K233" s="93"/>
      <c r="L233" s="93"/>
      <c r="M233" s="93"/>
      <c r="N233" s="93"/>
      <c r="O233" s="11"/>
      <c r="P233" s="204">
        <f>IFERROR(ROUND(IF($O233=Liste!$H$4,$C233*'Skema 2'!$F$24,IF($O233=Liste!$H$2,$C233,IF($O233=Liste!$H$3,"-"))),2)," ")</f>
        <v>0</v>
      </c>
      <c r="Q233" s="204">
        <f>IFERROR(ROUND(IF($O233=Liste!$H$4,$C233*'Skema 2'!$F$25,IF($O233=Liste!$H$3,$C233,IF($O233=Liste!$H$2," "))),2)," ")</f>
        <v>0</v>
      </c>
      <c r="R233" s="80" t="str">
        <f>IFERROR(Tabel5[[#This Row],[Beløb LAG
kr.]]/Tabel5[[#This Row],[Beløb pr. udgiftspost
kr.]]*Tabel5[[#This Row],[Godkendte udgifter]]," ")</f>
        <v xml:space="preserve"> </v>
      </c>
      <c r="S233" s="99" t="str">
        <f>IFERROR(Tabel5[[#This Row],[Beløb FLAG
kr.]]/Tabel5[[#This Row],[Beløb pr. udgiftspost
kr.]]*Tabel5[[#This Row],[Godkendte udgifter]]," ")</f>
        <v xml:space="preserve"> </v>
      </c>
      <c r="T233" s="155"/>
    </row>
    <row r="234" spans="1:20" x14ac:dyDescent="0.2">
      <c r="A234" s="154"/>
      <c r="B234" s="202"/>
      <c r="C234" s="17"/>
      <c r="D234" s="61"/>
      <c r="E234" s="61"/>
      <c r="F234" s="87"/>
      <c r="G234" s="109"/>
      <c r="H234" s="203"/>
      <c r="I234" s="107">
        <f>Tabel5[[#This Row],[Beløb pr. udgiftspost
kr.]]-Tabel5[[#This Row],[Ikke tilskudsberegtiget]]</f>
        <v>0</v>
      </c>
      <c r="J234" s="93"/>
      <c r="K234" s="93"/>
      <c r="L234" s="93"/>
      <c r="M234" s="93"/>
      <c r="N234" s="93"/>
      <c r="O234" s="11"/>
      <c r="P234" s="204">
        <f>IFERROR(ROUND(IF($O234=Liste!$H$4,$C234*'Skema 2'!$F$24,IF($O234=Liste!$H$2,$C234,IF($O234=Liste!$H$3,"-"))),2)," ")</f>
        <v>0</v>
      </c>
      <c r="Q234" s="204">
        <f>IFERROR(ROUND(IF($O234=Liste!$H$4,$C234*'Skema 2'!$F$25,IF($O234=Liste!$H$3,$C234,IF($O234=Liste!$H$2," "))),2)," ")</f>
        <v>0</v>
      </c>
      <c r="R234" s="80" t="str">
        <f>IFERROR(Tabel5[[#This Row],[Beløb LAG
kr.]]/Tabel5[[#This Row],[Beløb pr. udgiftspost
kr.]]*Tabel5[[#This Row],[Godkendte udgifter]]," ")</f>
        <v xml:space="preserve"> </v>
      </c>
      <c r="S234" s="99" t="str">
        <f>IFERROR(Tabel5[[#This Row],[Beløb FLAG
kr.]]/Tabel5[[#This Row],[Beløb pr. udgiftspost
kr.]]*Tabel5[[#This Row],[Godkendte udgifter]]," ")</f>
        <v xml:space="preserve"> </v>
      </c>
      <c r="T234" s="155"/>
    </row>
    <row r="235" spans="1:20" x14ac:dyDescent="0.2">
      <c r="A235" s="154"/>
      <c r="B235" s="202"/>
      <c r="C235" s="17"/>
      <c r="D235" s="61"/>
      <c r="E235" s="61"/>
      <c r="F235" s="87"/>
      <c r="G235" s="109"/>
      <c r="H235" s="203"/>
      <c r="I235" s="107">
        <f>Tabel5[[#This Row],[Beløb pr. udgiftspost
kr.]]-Tabel5[[#This Row],[Ikke tilskudsberegtiget]]</f>
        <v>0</v>
      </c>
      <c r="J235" s="93"/>
      <c r="K235" s="93"/>
      <c r="L235" s="93"/>
      <c r="M235" s="93"/>
      <c r="N235" s="93"/>
      <c r="O235" s="11"/>
      <c r="P235" s="204">
        <f>IFERROR(ROUND(IF($O235=Liste!$H$4,$C235*'Skema 2'!$F$24,IF($O235=Liste!$H$2,$C235,IF($O235=Liste!$H$3,"-"))),2)," ")</f>
        <v>0</v>
      </c>
      <c r="Q235" s="204">
        <f>IFERROR(ROUND(IF($O235=Liste!$H$4,$C235*'Skema 2'!$F$25,IF($O235=Liste!$H$3,$C235,IF($O235=Liste!$H$2," "))),2)," ")</f>
        <v>0</v>
      </c>
      <c r="R235" s="80" t="str">
        <f>IFERROR(Tabel5[[#This Row],[Beløb LAG
kr.]]/Tabel5[[#This Row],[Beløb pr. udgiftspost
kr.]]*Tabel5[[#This Row],[Godkendte udgifter]]," ")</f>
        <v xml:space="preserve"> </v>
      </c>
      <c r="S235" s="99" t="str">
        <f>IFERROR(Tabel5[[#This Row],[Beløb FLAG
kr.]]/Tabel5[[#This Row],[Beløb pr. udgiftspost
kr.]]*Tabel5[[#This Row],[Godkendte udgifter]]," ")</f>
        <v xml:space="preserve"> </v>
      </c>
      <c r="T235" s="155"/>
    </row>
    <row r="236" spans="1:20" x14ac:dyDescent="0.2">
      <c r="A236" s="154"/>
      <c r="B236" s="202"/>
      <c r="C236" s="17"/>
      <c r="D236" s="61"/>
      <c r="E236" s="61"/>
      <c r="F236" s="87"/>
      <c r="G236" s="109"/>
      <c r="H236" s="203"/>
      <c r="I236" s="107">
        <f>Tabel5[[#This Row],[Beløb pr. udgiftspost
kr.]]-Tabel5[[#This Row],[Ikke tilskudsberegtiget]]</f>
        <v>0</v>
      </c>
      <c r="J236" s="93"/>
      <c r="K236" s="93"/>
      <c r="L236" s="93"/>
      <c r="M236" s="93"/>
      <c r="N236" s="93"/>
      <c r="O236" s="11"/>
      <c r="P236" s="204">
        <f>IFERROR(ROUND(IF($O236=Liste!$H$4,$C236*'Skema 2'!$F$24,IF($O236=Liste!$H$2,$C236,IF($O236=Liste!$H$3,"-"))),2)," ")</f>
        <v>0</v>
      </c>
      <c r="Q236" s="204">
        <f>IFERROR(ROUND(IF($O236=Liste!$H$4,$C236*'Skema 2'!$F$25,IF($O236=Liste!$H$3,$C236,IF($O236=Liste!$H$2," "))),2)," ")</f>
        <v>0</v>
      </c>
      <c r="R236" s="80" t="str">
        <f>IFERROR(Tabel5[[#This Row],[Beløb LAG
kr.]]/Tabel5[[#This Row],[Beløb pr. udgiftspost
kr.]]*Tabel5[[#This Row],[Godkendte udgifter]]," ")</f>
        <v xml:space="preserve"> </v>
      </c>
      <c r="S236" s="99" t="str">
        <f>IFERROR(Tabel5[[#This Row],[Beløb FLAG
kr.]]/Tabel5[[#This Row],[Beløb pr. udgiftspost
kr.]]*Tabel5[[#This Row],[Godkendte udgifter]]," ")</f>
        <v xml:space="preserve"> </v>
      </c>
      <c r="T236" s="155"/>
    </row>
    <row r="237" spans="1:20" x14ac:dyDescent="0.2">
      <c r="A237" s="154"/>
      <c r="B237" s="202"/>
      <c r="C237" s="17"/>
      <c r="D237" s="61"/>
      <c r="E237" s="61"/>
      <c r="F237" s="87"/>
      <c r="G237" s="109"/>
      <c r="H237" s="203"/>
      <c r="I237" s="107">
        <f>Tabel5[[#This Row],[Beløb pr. udgiftspost
kr.]]-Tabel5[[#This Row],[Ikke tilskudsberegtiget]]</f>
        <v>0</v>
      </c>
      <c r="J237" s="93"/>
      <c r="K237" s="93"/>
      <c r="L237" s="93"/>
      <c r="M237" s="93"/>
      <c r="N237" s="93"/>
      <c r="O237" s="11"/>
      <c r="P237" s="204">
        <f>IFERROR(ROUND(IF($O237=Liste!$H$4,$C237*'Skema 2'!$F$24,IF($O237=Liste!$H$2,$C237,IF($O237=Liste!$H$3,"-"))),2)," ")</f>
        <v>0</v>
      </c>
      <c r="Q237" s="204">
        <f>IFERROR(ROUND(IF($O237=Liste!$H$4,$C237*'Skema 2'!$F$25,IF($O237=Liste!$H$3,$C237,IF($O237=Liste!$H$2," "))),2)," ")</f>
        <v>0</v>
      </c>
      <c r="R237" s="80" t="str">
        <f>IFERROR(Tabel5[[#This Row],[Beløb LAG
kr.]]/Tabel5[[#This Row],[Beløb pr. udgiftspost
kr.]]*Tabel5[[#This Row],[Godkendte udgifter]]," ")</f>
        <v xml:space="preserve"> </v>
      </c>
      <c r="S237" s="99" t="str">
        <f>IFERROR(Tabel5[[#This Row],[Beløb FLAG
kr.]]/Tabel5[[#This Row],[Beløb pr. udgiftspost
kr.]]*Tabel5[[#This Row],[Godkendte udgifter]]," ")</f>
        <v xml:space="preserve"> </v>
      </c>
      <c r="T237" s="155"/>
    </row>
    <row r="238" spans="1:20" x14ac:dyDescent="0.2">
      <c r="A238" s="154"/>
      <c r="B238" s="202"/>
      <c r="C238" s="17"/>
      <c r="D238" s="61"/>
      <c r="E238" s="61"/>
      <c r="F238" s="87"/>
      <c r="G238" s="109"/>
      <c r="H238" s="203"/>
      <c r="I238" s="107">
        <f>Tabel5[[#This Row],[Beløb pr. udgiftspost
kr.]]-Tabel5[[#This Row],[Ikke tilskudsberegtiget]]</f>
        <v>0</v>
      </c>
      <c r="J238" s="93"/>
      <c r="K238" s="93"/>
      <c r="L238" s="93"/>
      <c r="M238" s="93"/>
      <c r="N238" s="93"/>
      <c r="O238" s="11"/>
      <c r="P238" s="204">
        <f>IFERROR(ROUND(IF($O238=Liste!$H$4,$C238*'Skema 2'!$F$24,IF($O238=Liste!$H$2,$C238,IF($O238=Liste!$H$3,"-"))),2)," ")</f>
        <v>0</v>
      </c>
      <c r="Q238" s="204">
        <f>IFERROR(ROUND(IF($O238=Liste!$H$4,$C238*'Skema 2'!$F$25,IF($O238=Liste!$H$3,$C238,IF($O238=Liste!$H$2," "))),2)," ")</f>
        <v>0</v>
      </c>
      <c r="R238" s="80" t="str">
        <f>IFERROR(Tabel5[[#This Row],[Beløb LAG
kr.]]/Tabel5[[#This Row],[Beløb pr. udgiftspost
kr.]]*Tabel5[[#This Row],[Godkendte udgifter]]," ")</f>
        <v xml:space="preserve"> </v>
      </c>
      <c r="S238" s="99" t="str">
        <f>IFERROR(Tabel5[[#This Row],[Beløb FLAG
kr.]]/Tabel5[[#This Row],[Beløb pr. udgiftspost
kr.]]*Tabel5[[#This Row],[Godkendte udgifter]]," ")</f>
        <v xml:space="preserve"> </v>
      </c>
      <c r="T238" s="155"/>
    </row>
    <row r="239" spans="1:20" x14ac:dyDescent="0.2">
      <c r="A239" s="154"/>
      <c r="B239" s="202"/>
      <c r="C239" s="17"/>
      <c r="D239" s="61"/>
      <c r="E239" s="61"/>
      <c r="F239" s="87"/>
      <c r="G239" s="109"/>
      <c r="H239" s="203"/>
      <c r="I239" s="107">
        <f>Tabel5[[#This Row],[Beløb pr. udgiftspost
kr.]]-Tabel5[[#This Row],[Ikke tilskudsberegtiget]]</f>
        <v>0</v>
      </c>
      <c r="J239" s="93"/>
      <c r="K239" s="93"/>
      <c r="L239" s="93"/>
      <c r="M239" s="93"/>
      <c r="N239" s="93"/>
      <c r="O239" s="11"/>
      <c r="P239" s="204">
        <f>IFERROR(ROUND(IF($O239=Liste!$H$4,$C239*'Skema 2'!$F$24,IF($O239=Liste!$H$2,$C239,IF($O239=Liste!$H$3,"-"))),2)," ")</f>
        <v>0</v>
      </c>
      <c r="Q239" s="204">
        <f>IFERROR(ROUND(IF($O239=Liste!$H$4,$C239*'Skema 2'!$F$25,IF($O239=Liste!$H$3,$C239,IF($O239=Liste!$H$2," "))),2)," ")</f>
        <v>0</v>
      </c>
      <c r="R239" s="80" t="str">
        <f>IFERROR(Tabel5[[#This Row],[Beløb LAG
kr.]]/Tabel5[[#This Row],[Beløb pr. udgiftspost
kr.]]*Tabel5[[#This Row],[Godkendte udgifter]]," ")</f>
        <v xml:space="preserve"> </v>
      </c>
      <c r="S239" s="99" t="str">
        <f>IFERROR(Tabel5[[#This Row],[Beløb FLAG
kr.]]/Tabel5[[#This Row],[Beløb pr. udgiftspost
kr.]]*Tabel5[[#This Row],[Godkendte udgifter]]," ")</f>
        <v xml:space="preserve"> </v>
      </c>
      <c r="T239" s="155"/>
    </row>
    <row r="240" spans="1:20" x14ac:dyDescent="0.2">
      <c r="A240" s="154"/>
      <c r="B240" s="202"/>
      <c r="C240" s="17"/>
      <c r="D240" s="61"/>
      <c r="E240" s="61"/>
      <c r="F240" s="87"/>
      <c r="G240" s="109"/>
      <c r="H240" s="203"/>
      <c r="I240" s="107">
        <f>Tabel5[[#This Row],[Beløb pr. udgiftspost
kr.]]-Tabel5[[#This Row],[Ikke tilskudsberegtiget]]</f>
        <v>0</v>
      </c>
      <c r="J240" s="93"/>
      <c r="K240" s="93"/>
      <c r="L240" s="93"/>
      <c r="M240" s="93"/>
      <c r="N240" s="93"/>
      <c r="O240" s="11"/>
      <c r="P240" s="204">
        <f>IFERROR(ROUND(IF($O240=Liste!$H$4,$C240*'Skema 2'!$F$24,IF($O240=Liste!$H$2,$C240,IF($O240=Liste!$H$3,"-"))),2)," ")</f>
        <v>0</v>
      </c>
      <c r="Q240" s="204">
        <f>IFERROR(ROUND(IF($O240=Liste!$H$4,$C240*'Skema 2'!$F$25,IF($O240=Liste!$H$3,$C240,IF($O240=Liste!$H$2," "))),2)," ")</f>
        <v>0</v>
      </c>
      <c r="R240" s="80" t="str">
        <f>IFERROR(Tabel5[[#This Row],[Beløb LAG
kr.]]/Tabel5[[#This Row],[Beløb pr. udgiftspost
kr.]]*Tabel5[[#This Row],[Godkendte udgifter]]," ")</f>
        <v xml:space="preserve"> </v>
      </c>
      <c r="S240" s="99" t="str">
        <f>IFERROR(Tabel5[[#This Row],[Beløb FLAG
kr.]]/Tabel5[[#This Row],[Beløb pr. udgiftspost
kr.]]*Tabel5[[#This Row],[Godkendte udgifter]]," ")</f>
        <v xml:space="preserve"> </v>
      </c>
      <c r="T240" s="155"/>
    </row>
    <row r="241" spans="1:20" x14ac:dyDescent="0.2">
      <c r="A241" s="154"/>
      <c r="B241" s="202"/>
      <c r="C241" s="17"/>
      <c r="D241" s="61"/>
      <c r="E241" s="61"/>
      <c r="F241" s="87"/>
      <c r="G241" s="109"/>
      <c r="H241" s="203"/>
      <c r="I241" s="107">
        <f>Tabel5[[#This Row],[Beløb pr. udgiftspost
kr.]]-Tabel5[[#This Row],[Ikke tilskudsberegtiget]]</f>
        <v>0</v>
      </c>
      <c r="J241" s="93"/>
      <c r="K241" s="93"/>
      <c r="L241" s="93"/>
      <c r="M241" s="93"/>
      <c r="N241" s="93"/>
      <c r="O241" s="11"/>
      <c r="P241" s="204">
        <f>IFERROR(ROUND(IF($O241=Liste!$H$4,$C241*'Skema 2'!$F$24,IF($O241=Liste!$H$2,$C241,IF($O241=Liste!$H$3,"-"))),2)," ")</f>
        <v>0</v>
      </c>
      <c r="Q241" s="204">
        <f>IFERROR(ROUND(IF($O241=Liste!$H$4,$C241*'Skema 2'!$F$25,IF($O241=Liste!$H$3,$C241,IF($O241=Liste!$H$2," "))),2)," ")</f>
        <v>0</v>
      </c>
      <c r="R241" s="80" t="str">
        <f>IFERROR(Tabel5[[#This Row],[Beløb LAG
kr.]]/Tabel5[[#This Row],[Beløb pr. udgiftspost
kr.]]*Tabel5[[#This Row],[Godkendte udgifter]]," ")</f>
        <v xml:space="preserve"> </v>
      </c>
      <c r="S241" s="99" t="str">
        <f>IFERROR(Tabel5[[#This Row],[Beløb FLAG
kr.]]/Tabel5[[#This Row],[Beløb pr. udgiftspost
kr.]]*Tabel5[[#This Row],[Godkendte udgifter]]," ")</f>
        <v xml:space="preserve"> </v>
      </c>
      <c r="T241" s="155"/>
    </row>
    <row r="242" spans="1:20" x14ac:dyDescent="0.2">
      <c r="A242" s="154"/>
      <c r="B242" s="202"/>
      <c r="C242" s="17"/>
      <c r="D242" s="61"/>
      <c r="E242" s="61"/>
      <c r="F242" s="87"/>
      <c r="G242" s="109"/>
      <c r="H242" s="203"/>
      <c r="I242" s="107">
        <f>Tabel5[[#This Row],[Beløb pr. udgiftspost
kr.]]-Tabel5[[#This Row],[Ikke tilskudsberegtiget]]</f>
        <v>0</v>
      </c>
      <c r="J242" s="93"/>
      <c r="K242" s="93"/>
      <c r="L242" s="93"/>
      <c r="M242" s="93"/>
      <c r="N242" s="93"/>
      <c r="O242" s="11"/>
      <c r="P242" s="204">
        <f>IFERROR(ROUND(IF($O242=Liste!$H$4,$C242*'Skema 2'!$F$24,IF($O242=Liste!$H$2,$C242,IF($O242=Liste!$H$3,"-"))),2)," ")</f>
        <v>0</v>
      </c>
      <c r="Q242" s="204">
        <f>IFERROR(ROUND(IF($O242=Liste!$H$4,$C242*'Skema 2'!$F$25,IF($O242=Liste!$H$3,$C242,IF($O242=Liste!$H$2," "))),2)," ")</f>
        <v>0</v>
      </c>
      <c r="R242" s="80" t="str">
        <f>IFERROR(Tabel5[[#This Row],[Beløb LAG
kr.]]/Tabel5[[#This Row],[Beløb pr. udgiftspost
kr.]]*Tabel5[[#This Row],[Godkendte udgifter]]," ")</f>
        <v xml:space="preserve"> </v>
      </c>
      <c r="S242" s="99" t="str">
        <f>IFERROR(Tabel5[[#This Row],[Beløb FLAG
kr.]]/Tabel5[[#This Row],[Beløb pr. udgiftspost
kr.]]*Tabel5[[#This Row],[Godkendte udgifter]]," ")</f>
        <v xml:space="preserve"> </v>
      </c>
      <c r="T242" s="155"/>
    </row>
    <row r="243" spans="1:20" x14ac:dyDescent="0.2">
      <c r="A243" s="154"/>
      <c r="B243" s="202"/>
      <c r="C243" s="17"/>
      <c r="D243" s="61"/>
      <c r="E243" s="61"/>
      <c r="F243" s="87"/>
      <c r="G243" s="109"/>
      <c r="H243" s="203"/>
      <c r="I243" s="107">
        <f>Tabel5[[#This Row],[Beløb pr. udgiftspost
kr.]]-Tabel5[[#This Row],[Ikke tilskudsberegtiget]]</f>
        <v>0</v>
      </c>
      <c r="J243" s="93"/>
      <c r="K243" s="93"/>
      <c r="L243" s="93"/>
      <c r="M243" s="93"/>
      <c r="N243" s="93"/>
      <c r="O243" s="11"/>
      <c r="P243" s="204">
        <f>IFERROR(ROUND(IF($O243=Liste!$H$4,$C243*'Skema 2'!$F$24,IF($O243=Liste!$H$2,$C243,IF($O243=Liste!$H$3,"-"))),2)," ")</f>
        <v>0</v>
      </c>
      <c r="Q243" s="204">
        <f>IFERROR(ROUND(IF($O243=Liste!$H$4,$C243*'Skema 2'!$F$25,IF($O243=Liste!$H$3,$C243,IF($O243=Liste!$H$2," "))),2)," ")</f>
        <v>0</v>
      </c>
      <c r="R243" s="80" t="str">
        <f>IFERROR(Tabel5[[#This Row],[Beløb LAG
kr.]]/Tabel5[[#This Row],[Beløb pr. udgiftspost
kr.]]*Tabel5[[#This Row],[Godkendte udgifter]]," ")</f>
        <v xml:space="preserve"> </v>
      </c>
      <c r="S243" s="99" t="str">
        <f>IFERROR(Tabel5[[#This Row],[Beløb FLAG
kr.]]/Tabel5[[#This Row],[Beløb pr. udgiftspost
kr.]]*Tabel5[[#This Row],[Godkendte udgifter]]," ")</f>
        <v xml:space="preserve"> </v>
      </c>
      <c r="T243" s="155"/>
    </row>
    <row r="244" spans="1:20" x14ac:dyDescent="0.2">
      <c r="A244" s="154"/>
      <c r="B244" s="202"/>
      <c r="C244" s="17"/>
      <c r="D244" s="61"/>
      <c r="E244" s="61"/>
      <c r="F244" s="87"/>
      <c r="G244" s="109"/>
      <c r="H244" s="203"/>
      <c r="I244" s="107">
        <f>Tabel5[[#This Row],[Beløb pr. udgiftspost
kr.]]-Tabel5[[#This Row],[Ikke tilskudsberegtiget]]</f>
        <v>0</v>
      </c>
      <c r="J244" s="93"/>
      <c r="K244" s="93"/>
      <c r="L244" s="93"/>
      <c r="M244" s="93"/>
      <c r="N244" s="93"/>
      <c r="O244" s="11"/>
      <c r="P244" s="204">
        <f>IFERROR(ROUND(IF($O244=Liste!$H$4,$C244*'Skema 2'!$F$24,IF($O244=Liste!$H$2,$C244,IF($O244=Liste!$H$3,"-"))),2)," ")</f>
        <v>0</v>
      </c>
      <c r="Q244" s="204">
        <f>IFERROR(ROUND(IF($O244=Liste!$H$4,$C244*'Skema 2'!$F$25,IF($O244=Liste!$H$3,$C244,IF($O244=Liste!$H$2," "))),2)," ")</f>
        <v>0</v>
      </c>
      <c r="R244" s="80" t="str">
        <f>IFERROR(Tabel5[[#This Row],[Beløb LAG
kr.]]/Tabel5[[#This Row],[Beløb pr. udgiftspost
kr.]]*Tabel5[[#This Row],[Godkendte udgifter]]," ")</f>
        <v xml:space="preserve"> </v>
      </c>
      <c r="S244" s="99" t="str">
        <f>IFERROR(Tabel5[[#This Row],[Beløb FLAG
kr.]]/Tabel5[[#This Row],[Beløb pr. udgiftspost
kr.]]*Tabel5[[#This Row],[Godkendte udgifter]]," ")</f>
        <v xml:space="preserve"> </v>
      </c>
      <c r="T244" s="155"/>
    </row>
    <row r="245" spans="1:20" x14ac:dyDescent="0.2">
      <c r="A245" s="154"/>
      <c r="B245" s="202"/>
      <c r="C245" s="17"/>
      <c r="D245" s="61"/>
      <c r="E245" s="61"/>
      <c r="F245" s="87"/>
      <c r="G245" s="109"/>
      <c r="H245" s="203"/>
      <c r="I245" s="107">
        <f>Tabel5[[#This Row],[Beløb pr. udgiftspost
kr.]]-Tabel5[[#This Row],[Ikke tilskudsberegtiget]]</f>
        <v>0</v>
      </c>
      <c r="J245" s="93"/>
      <c r="K245" s="93"/>
      <c r="L245" s="93"/>
      <c r="M245" s="93"/>
      <c r="N245" s="93"/>
      <c r="O245" s="11"/>
      <c r="P245" s="204">
        <f>IFERROR(ROUND(IF($O245=Liste!$H$4,$C245*'Skema 2'!$F$24,IF($O245=Liste!$H$2,$C245,IF($O245=Liste!$H$3,"-"))),2)," ")</f>
        <v>0</v>
      </c>
      <c r="Q245" s="204">
        <f>IFERROR(ROUND(IF($O245=Liste!$H$4,$C245*'Skema 2'!$F$25,IF($O245=Liste!$H$3,$C245,IF($O245=Liste!$H$2," "))),2)," ")</f>
        <v>0</v>
      </c>
      <c r="R245" s="80" t="str">
        <f>IFERROR(Tabel5[[#This Row],[Beløb LAG
kr.]]/Tabel5[[#This Row],[Beløb pr. udgiftspost
kr.]]*Tabel5[[#This Row],[Godkendte udgifter]]," ")</f>
        <v xml:space="preserve"> </v>
      </c>
      <c r="S245" s="99" t="str">
        <f>IFERROR(Tabel5[[#This Row],[Beløb FLAG
kr.]]/Tabel5[[#This Row],[Beløb pr. udgiftspost
kr.]]*Tabel5[[#This Row],[Godkendte udgifter]]," ")</f>
        <v xml:space="preserve"> </v>
      </c>
      <c r="T245" s="155"/>
    </row>
    <row r="246" spans="1:20" x14ac:dyDescent="0.2">
      <c r="A246" s="154"/>
      <c r="B246" s="202"/>
      <c r="C246" s="17"/>
      <c r="D246" s="61"/>
      <c r="E246" s="61"/>
      <c r="F246" s="87"/>
      <c r="G246" s="109"/>
      <c r="H246" s="203"/>
      <c r="I246" s="107">
        <f>Tabel5[[#This Row],[Beløb pr. udgiftspost
kr.]]-Tabel5[[#This Row],[Ikke tilskudsberegtiget]]</f>
        <v>0</v>
      </c>
      <c r="J246" s="93"/>
      <c r="K246" s="93"/>
      <c r="L246" s="93"/>
      <c r="M246" s="93"/>
      <c r="N246" s="93"/>
      <c r="O246" s="11"/>
      <c r="P246" s="204">
        <f>IFERROR(ROUND(IF($O246=Liste!$H$4,$C246*'Skema 2'!$F$24,IF($O246=Liste!$H$2,$C246,IF($O246=Liste!$H$3,"-"))),2)," ")</f>
        <v>0</v>
      </c>
      <c r="Q246" s="204">
        <f>IFERROR(ROUND(IF($O246=Liste!$H$4,$C246*'Skema 2'!$F$25,IF($O246=Liste!$H$3,$C246,IF($O246=Liste!$H$2," "))),2)," ")</f>
        <v>0</v>
      </c>
      <c r="R246" s="80" t="str">
        <f>IFERROR(Tabel5[[#This Row],[Beløb LAG
kr.]]/Tabel5[[#This Row],[Beløb pr. udgiftspost
kr.]]*Tabel5[[#This Row],[Godkendte udgifter]]," ")</f>
        <v xml:space="preserve"> </v>
      </c>
      <c r="S246" s="99" t="str">
        <f>IFERROR(Tabel5[[#This Row],[Beløb FLAG
kr.]]/Tabel5[[#This Row],[Beløb pr. udgiftspost
kr.]]*Tabel5[[#This Row],[Godkendte udgifter]]," ")</f>
        <v xml:space="preserve"> </v>
      </c>
      <c r="T246" s="155"/>
    </row>
    <row r="247" spans="1:20" x14ac:dyDescent="0.2">
      <c r="A247" s="154"/>
      <c r="B247" s="202"/>
      <c r="C247" s="17"/>
      <c r="D247" s="61"/>
      <c r="E247" s="61"/>
      <c r="F247" s="87"/>
      <c r="G247" s="109"/>
      <c r="H247" s="203"/>
      <c r="I247" s="107">
        <f>Tabel5[[#This Row],[Beløb pr. udgiftspost
kr.]]-Tabel5[[#This Row],[Ikke tilskudsberegtiget]]</f>
        <v>0</v>
      </c>
      <c r="J247" s="93"/>
      <c r="K247" s="93"/>
      <c r="L247" s="93"/>
      <c r="M247" s="93"/>
      <c r="N247" s="93"/>
      <c r="O247" s="11"/>
      <c r="P247" s="204">
        <f>IFERROR(ROUND(IF($O247=Liste!$H$4,$C247*'Skema 2'!$F$24,IF($O247=Liste!$H$2,$C247,IF($O247=Liste!$H$3,"-"))),2)," ")</f>
        <v>0</v>
      </c>
      <c r="Q247" s="204">
        <f>IFERROR(ROUND(IF($O247=Liste!$H$4,$C247*'Skema 2'!$F$25,IF($O247=Liste!$H$3,$C247,IF($O247=Liste!$H$2," "))),2)," ")</f>
        <v>0</v>
      </c>
      <c r="R247" s="80" t="str">
        <f>IFERROR(Tabel5[[#This Row],[Beløb LAG
kr.]]/Tabel5[[#This Row],[Beløb pr. udgiftspost
kr.]]*Tabel5[[#This Row],[Godkendte udgifter]]," ")</f>
        <v xml:space="preserve"> </v>
      </c>
      <c r="S247" s="99" t="str">
        <f>IFERROR(Tabel5[[#This Row],[Beløb FLAG
kr.]]/Tabel5[[#This Row],[Beløb pr. udgiftspost
kr.]]*Tabel5[[#This Row],[Godkendte udgifter]]," ")</f>
        <v xml:space="preserve"> </v>
      </c>
      <c r="T247" s="155"/>
    </row>
    <row r="248" spans="1:20" x14ac:dyDescent="0.2">
      <c r="A248" s="154"/>
      <c r="B248" s="202"/>
      <c r="C248" s="17"/>
      <c r="D248" s="61"/>
      <c r="E248" s="61"/>
      <c r="F248" s="87"/>
      <c r="G248" s="109"/>
      <c r="H248" s="203"/>
      <c r="I248" s="107">
        <f>Tabel5[[#This Row],[Beløb pr. udgiftspost
kr.]]-Tabel5[[#This Row],[Ikke tilskudsberegtiget]]</f>
        <v>0</v>
      </c>
      <c r="J248" s="93"/>
      <c r="K248" s="93"/>
      <c r="L248" s="93"/>
      <c r="M248" s="93"/>
      <c r="N248" s="93"/>
      <c r="O248" s="11"/>
      <c r="P248" s="204">
        <f>IFERROR(ROUND(IF($O248=Liste!$H$4,$C248*'Skema 2'!$F$24,IF($O248=Liste!$H$2,$C248,IF($O248=Liste!$H$3,"-"))),2)," ")</f>
        <v>0</v>
      </c>
      <c r="Q248" s="204">
        <f>IFERROR(ROUND(IF($O248=Liste!$H$4,$C248*'Skema 2'!$F$25,IF($O248=Liste!$H$3,$C248,IF($O248=Liste!$H$2," "))),2)," ")</f>
        <v>0</v>
      </c>
      <c r="R248" s="80" t="str">
        <f>IFERROR(Tabel5[[#This Row],[Beløb LAG
kr.]]/Tabel5[[#This Row],[Beløb pr. udgiftspost
kr.]]*Tabel5[[#This Row],[Godkendte udgifter]]," ")</f>
        <v xml:space="preserve"> </v>
      </c>
      <c r="S248" s="99" t="str">
        <f>IFERROR(Tabel5[[#This Row],[Beløb FLAG
kr.]]/Tabel5[[#This Row],[Beløb pr. udgiftspost
kr.]]*Tabel5[[#This Row],[Godkendte udgifter]]," ")</f>
        <v xml:space="preserve"> </v>
      </c>
      <c r="T248" s="155"/>
    </row>
    <row r="249" spans="1:20" x14ac:dyDescent="0.2">
      <c r="A249" s="154"/>
      <c r="B249" s="202"/>
      <c r="C249" s="17"/>
      <c r="D249" s="61"/>
      <c r="E249" s="61"/>
      <c r="F249" s="87"/>
      <c r="G249" s="109"/>
      <c r="H249" s="203"/>
      <c r="I249" s="107">
        <f>Tabel5[[#This Row],[Beløb pr. udgiftspost
kr.]]-Tabel5[[#This Row],[Ikke tilskudsberegtiget]]</f>
        <v>0</v>
      </c>
      <c r="J249" s="93"/>
      <c r="K249" s="93"/>
      <c r="L249" s="93"/>
      <c r="M249" s="93"/>
      <c r="N249" s="93"/>
      <c r="O249" s="11"/>
      <c r="P249" s="204">
        <f>IFERROR(ROUND(IF($O249=Liste!$H$4,$C249*'Skema 2'!$F$24,IF($O249=Liste!$H$2,$C249,IF($O249=Liste!$H$3,"-"))),2)," ")</f>
        <v>0</v>
      </c>
      <c r="Q249" s="204">
        <f>IFERROR(ROUND(IF($O249=Liste!$H$4,$C249*'Skema 2'!$F$25,IF($O249=Liste!$H$3,$C249,IF($O249=Liste!$H$2," "))),2)," ")</f>
        <v>0</v>
      </c>
      <c r="R249" s="80" t="str">
        <f>IFERROR(Tabel5[[#This Row],[Beløb LAG
kr.]]/Tabel5[[#This Row],[Beløb pr. udgiftspost
kr.]]*Tabel5[[#This Row],[Godkendte udgifter]]," ")</f>
        <v xml:space="preserve"> </v>
      </c>
      <c r="S249" s="99" t="str">
        <f>IFERROR(Tabel5[[#This Row],[Beløb FLAG
kr.]]/Tabel5[[#This Row],[Beløb pr. udgiftspost
kr.]]*Tabel5[[#This Row],[Godkendte udgifter]]," ")</f>
        <v xml:space="preserve"> </v>
      </c>
      <c r="T249" s="155"/>
    </row>
    <row r="250" spans="1:20" x14ac:dyDescent="0.2">
      <c r="A250" s="154"/>
      <c r="B250" s="202"/>
      <c r="C250" s="17"/>
      <c r="D250" s="61"/>
      <c r="E250" s="61"/>
      <c r="F250" s="87"/>
      <c r="G250" s="109"/>
      <c r="H250" s="203"/>
      <c r="I250" s="107">
        <f>Tabel5[[#This Row],[Beløb pr. udgiftspost
kr.]]-Tabel5[[#This Row],[Ikke tilskudsberegtiget]]</f>
        <v>0</v>
      </c>
      <c r="J250" s="93"/>
      <c r="K250" s="93"/>
      <c r="L250" s="93"/>
      <c r="M250" s="93"/>
      <c r="N250" s="93"/>
      <c r="O250" s="11"/>
      <c r="P250" s="204">
        <f>IFERROR(ROUND(IF($O250=Liste!$H$4,$C250*'Skema 2'!$F$24,IF($O250=Liste!$H$2,$C250,IF($O250=Liste!$H$3,"-"))),2)," ")</f>
        <v>0</v>
      </c>
      <c r="Q250" s="204">
        <f>IFERROR(ROUND(IF($O250=Liste!$H$4,$C250*'Skema 2'!$F$25,IF($O250=Liste!$H$3,$C250,IF($O250=Liste!$H$2," "))),2)," ")</f>
        <v>0</v>
      </c>
      <c r="R250" s="80" t="str">
        <f>IFERROR(Tabel5[[#This Row],[Beløb LAG
kr.]]/Tabel5[[#This Row],[Beløb pr. udgiftspost
kr.]]*Tabel5[[#This Row],[Godkendte udgifter]]," ")</f>
        <v xml:space="preserve"> </v>
      </c>
      <c r="S250" s="99" t="str">
        <f>IFERROR(Tabel5[[#This Row],[Beløb FLAG
kr.]]/Tabel5[[#This Row],[Beløb pr. udgiftspost
kr.]]*Tabel5[[#This Row],[Godkendte udgifter]]," ")</f>
        <v xml:space="preserve"> </v>
      </c>
      <c r="T250" s="155"/>
    </row>
    <row r="251" spans="1:20" x14ac:dyDescent="0.2">
      <c r="A251" s="154"/>
      <c r="B251" s="202"/>
      <c r="C251" s="17"/>
      <c r="D251" s="61"/>
      <c r="E251" s="61"/>
      <c r="F251" s="87"/>
      <c r="G251" s="109"/>
      <c r="H251" s="203"/>
      <c r="I251" s="107">
        <f>Tabel5[[#This Row],[Beløb pr. udgiftspost
kr.]]-Tabel5[[#This Row],[Ikke tilskudsberegtiget]]</f>
        <v>0</v>
      </c>
      <c r="J251" s="93"/>
      <c r="K251" s="93"/>
      <c r="L251" s="93"/>
      <c r="M251" s="93"/>
      <c r="N251" s="93"/>
      <c r="O251" s="11"/>
      <c r="P251" s="204">
        <f>IFERROR(ROUND(IF($O251=Liste!$H$4,$C251*'Skema 2'!$F$24,IF($O251=Liste!$H$2,$C251,IF($O251=Liste!$H$3,"-"))),2)," ")</f>
        <v>0</v>
      </c>
      <c r="Q251" s="204">
        <f>IFERROR(ROUND(IF($O251=Liste!$H$4,$C251*'Skema 2'!$F$25,IF($O251=Liste!$H$3,$C251,IF($O251=Liste!$H$2," "))),2)," ")</f>
        <v>0</v>
      </c>
      <c r="R251" s="80" t="str">
        <f>IFERROR(Tabel5[[#This Row],[Beløb LAG
kr.]]/Tabel5[[#This Row],[Beløb pr. udgiftspost
kr.]]*Tabel5[[#This Row],[Godkendte udgifter]]," ")</f>
        <v xml:space="preserve"> </v>
      </c>
      <c r="S251" s="99" t="str">
        <f>IFERROR(Tabel5[[#This Row],[Beløb FLAG
kr.]]/Tabel5[[#This Row],[Beløb pr. udgiftspost
kr.]]*Tabel5[[#This Row],[Godkendte udgifter]]," ")</f>
        <v xml:space="preserve"> </v>
      </c>
      <c r="T251" s="155"/>
    </row>
    <row r="252" spans="1:20" x14ac:dyDescent="0.2">
      <c r="A252" s="154"/>
      <c r="B252" s="202"/>
      <c r="C252" s="17"/>
      <c r="D252" s="61"/>
      <c r="E252" s="61"/>
      <c r="F252" s="87"/>
      <c r="G252" s="109"/>
      <c r="H252" s="203"/>
      <c r="I252" s="107">
        <f>Tabel5[[#This Row],[Beløb pr. udgiftspost
kr.]]-Tabel5[[#This Row],[Ikke tilskudsberegtiget]]</f>
        <v>0</v>
      </c>
      <c r="J252" s="93"/>
      <c r="K252" s="93"/>
      <c r="L252" s="93"/>
      <c r="M252" s="93"/>
      <c r="N252" s="93"/>
      <c r="O252" s="11"/>
      <c r="P252" s="204">
        <f>IFERROR(ROUND(IF($O252=Liste!$H$4,$C252*'Skema 2'!$F$24,IF($O252=Liste!$H$2,$C252,IF($O252=Liste!$H$3,"-"))),2)," ")</f>
        <v>0</v>
      </c>
      <c r="Q252" s="204">
        <f>IFERROR(ROUND(IF($O252=Liste!$H$4,$C252*'Skema 2'!$F$25,IF($O252=Liste!$H$3,$C252,IF($O252=Liste!$H$2," "))),2)," ")</f>
        <v>0</v>
      </c>
      <c r="R252" s="80" t="str">
        <f>IFERROR(Tabel5[[#This Row],[Beløb LAG
kr.]]/Tabel5[[#This Row],[Beløb pr. udgiftspost
kr.]]*Tabel5[[#This Row],[Godkendte udgifter]]," ")</f>
        <v xml:space="preserve"> </v>
      </c>
      <c r="S252" s="99" t="str">
        <f>IFERROR(Tabel5[[#This Row],[Beløb FLAG
kr.]]/Tabel5[[#This Row],[Beløb pr. udgiftspost
kr.]]*Tabel5[[#This Row],[Godkendte udgifter]]," ")</f>
        <v xml:space="preserve"> </v>
      </c>
      <c r="T252" s="155"/>
    </row>
    <row r="253" spans="1:20" x14ac:dyDescent="0.2">
      <c r="A253" s="154"/>
      <c r="B253" s="202"/>
      <c r="C253" s="17"/>
      <c r="D253" s="61"/>
      <c r="E253" s="61"/>
      <c r="F253" s="87"/>
      <c r="G253" s="109"/>
      <c r="H253" s="203"/>
      <c r="I253" s="107">
        <f>Tabel5[[#This Row],[Beløb pr. udgiftspost
kr.]]-Tabel5[[#This Row],[Ikke tilskudsberegtiget]]</f>
        <v>0</v>
      </c>
      <c r="J253" s="93"/>
      <c r="K253" s="93"/>
      <c r="L253" s="93"/>
      <c r="M253" s="93"/>
      <c r="N253" s="93"/>
      <c r="O253" s="11"/>
      <c r="P253" s="204">
        <f>IFERROR(ROUND(IF($O253=Liste!$H$4,$C253*'Skema 2'!$F$24,IF($O253=Liste!$H$2,$C253,IF($O253=Liste!$H$3,"-"))),2)," ")</f>
        <v>0</v>
      </c>
      <c r="Q253" s="204">
        <f>IFERROR(ROUND(IF($O253=Liste!$H$4,$C253*'Skema 2'!$F$25,IF($O253=Liste!$H$3,$C253,IF($O253=Liste!$H$2," "))),2)," ")</f>
        <v>0</v>
      </c>
      <c r="R253" s="80" t="str">
        <f>IFERROR(Tabel5[[#This Row],[Beløb LAG
kr.]]/Tabel5[[#This Row],[Beløb pr. udgiftspost
kr.]]*Tabel5[[#This Row],[Godkendte udgifter]]," ")</f>
        <v xml:space="preserve"> </v>
      </c>
      <c r="S253" s="99" t="str">
        <f>IFERROR(Tabel5[[#This Row],[Beløb FLAG
kr.]]/Tabel5[[#This Row],[Beløb pr. udgiftspost
kr.]]*Tabel5[[#This Row],[Godkendte udgifter]]," ")</f>
        <v xml:space="preserve"> </v>
      </c>
      <c r="T253" s="155"/>
    </row>
    <row r="254" spans="1:20" x14ac:dyDescent="0.2">
      <c r="A254" s="154"/>
      <c r="B254" s="202"/>
      <c r="C254" s="17"/>
      <c r="D254" s="61"/>
      <c r="E254" s="61"/>
      <c r="F254" s="87"/>
      <c r="G254" s="109"/>
      <c r="H254" s="203"/>
      <c r="I254" s="107">
        <f>Tabel5[[#This Row],[Beløb pr. udgiftspost
kr.]]-Tabel5[[#This Row],[Ikke tilskudsberegtiget]]</f>
        <v>0</v>
      </c>
      <c r="J254" s="93"/>
      <c r="K254" s="93"/>
      <c r="L254" s="93"/>
      <c r="M254" s="93"/>
      <c r="N254" s="93"/>
      <c r="O254" s="11"/>
      <c r="P254" s="204">
        <f>IFERROR(ROUND(IF($O254=Liste!$H$4,$C254*'Skema 2'!$F$24,IF($O254=Liste!$H$2,$C254,IF($O254=Liste!$H$3,"-"))),2)," ")</f>
        <v>0</v>
      </c>
      <c r="Q254" s="204">
        <f>IFERROR(ROUND(IF($O254=Liste!$H$4,$C254*'Skema 2'!$F$25,IF($O254=Liste!$H$3,$C254,IF($O254=Liste!$H$2," "))),2)," ")</f>
        <v>0</v>
      </c>
      <c r="R254" s="80" t="str">
        <f>IFERROR(Tabel5[[#This Row],[Beløb LAG
kr.]]/Tabel5[[#This Row],[Beløb pr. udgiftspost
kr.]]*Tabel5[[#This Row],[Godkendte udgifter]]," ")</f>
        <v xml:space="preserve"> </v>
      </c>
      <c r="S254" s="99" t="str">
        <f>IFERROR(Tabel5[[#This Row],[Beløb FLAG
kr.]]/Tabel5[[#This Row],[Beløb pr. udgiftspost
kr.]]*Tabel5[[#This Row],[Godkendte udgifter]]," ")</f>
        <v xml:space="preserve"> </v>
      </c>
      <c r="T254" s="155"/>
    </row>
    <row r="255" spans="1:20" x14ac:dyDescent="0.2">
      <c r="A255" s="154"/>
      <c r="B255" s="202"/>
      <c r="C255" s="17"/>
      <c r="D255" s="61"/>
      <c r="E255" s="61"/>
      <c r="F255" s="87"/>
      <c r="G255" s="109"/>
      <c r="H255" s="203"/>
      <c r="I255" s="107">
        <f>Tabel5[[#This Row],[Beløb pr. udgiftspost
kr.]]-Tabel5[[#This Row],[Ikke tilskudsberegtiget]]</f>
        <v>0</v>
      </c>
      <c r="J255" s="93"/>
      <c r="K255" s="93"/>
      <c r="L255" s="93"/>
      <c r="M255" s="93"/>
      <c r="N255" s="93"/>
      <c r="O255" s="11"/>
      <c r="P255" s="204">
        <f>IFERROR(ROUND(IF($O255=Liste!$H$4,$C255*'Skema 2'!$F$24,IF($O255=Liste!$H$2,$C255,IF($O255=Liste!$H$3,"-"))),2)," ")</f>
        <v>0</v>
      </c>
      <c r="Q255" s="204">
        <f>IFERROR(ROUND(IF($O255=Liste!$H$4,$C255*'Skema 2'!$F$25,IF($O255=Liste!$H$3,$C255,IF($O255=Liste!$H$2," "))),2)," ")</f>
        <v>0</v>
      </c>
      <c r="R255" s="80" t="str">
        <f>IFERROR(Tabel5[[#This Row],[Beløb LAG
kr.]]/Tabel5[[#This Row],[Beløb pr. udgiftspost
kr.]]*Tabel5[[#This Row],[Godkendte udgifter]]," ")</f>
        <v xml:space="preserve"> </v>
      </c>
      <c r="S255" s="99" t="str">
        <f>IFERROR(Tabel5[[#This Row],[Beløb FLAG
kr.]]/Tabel5[[#This Row],[Beløb pr. udgiftspost
kr.]]*Tabel5[[#This Row],[Godkendte udgifter]]," ")</f>
        <v xml:space="preserve"> </v>
      </c>
      <c r="T255" s="155"/>
    </row>
    <row r="256" spans="1:20" x14ac:dyDescent="0.2">
      <c r="A256" s="154"/>
      <c r="B256" s="202"/>
      <c r="C256" s="17"/>
      <c r="D256" s="61"/>
      <c r="E256" s="61"/>
      <c r="F256" s="87"/>
      <c r="G256" s="109"/>
      <c r="H256" s="203"/>
      <c r="I256" s="107">
        <f>Tabel5[[#This Row],[Beløb pr. udgiftspost
kr.]]-Tabel5[[#This Row],[Ikke tilskudsberegtiget]]</f>
        <v>0</v>
      </c>
      <c r="J256" s="93"/>
      <c r="K256" s="93"/>
      <c r="L256" s="93"/>
      <c r="M256" s="93"/>
      <c r="N256" s="93"/>
      <c r="O256" s="11"/>
      <c r="P256" s="204">
        <f>IFERROR(ROUND(IF($O256=Liste!$H$4,$C256*'Skema 2'!$F$24,IF($O256=Liste!$H$2,$C256,IF($O256=Liste!$H$3,"-"))),2)," ")</f>
        <v>0</v>
      </c>
      <c r="Q256" s="204">
        <f>IFERROR(ROUND(IF($O256=Liste!$H$4,$C256*'Skema 2'!$F$25,IF($O256=Liste!$H$3,$C256,IF($O256=Liste!$H$2," "))),2)," ")</f>
        <v>0</v>
      </c>
      <c r="R256" s="80" t="str">
        <f>IFERROR(Tabel5[[#This Row],[Beløb LAG
kr.]]/Tabel5[[#This Row],[Beløb pr. udgiftspost
kr.]]*Tabel5[[#This Row],[Godkendte udgifter]]," ")</f>
        <v xml:space="preserve"> </v>
      </c>
      <c r="S256" s="99" t="str">
        <f>IFERROR(Tabel5[[#This Row],[Beløb FLAG
kr.]]/Tabel5[[#This Row],[Beløb pr. udgiftspost
kr.]]*Tabel5[[#This Row],[Godkendte udgifter]]," ")</f>
        <v xml:space="preserve"> </v>
      </c>
      <c r="T256" s="155"/>
    </row>
    <row r="257" spans="1:20" x14ac:dyDescent="0.2">
      <c r="A257" s="154"/>
      <c r="B257" s="202"/>
      <c r="C257" s="17"/>
      <c r="D257" s="61"/>
      <c r="E257" s="61"/>
      <c r="F257" s="87"/>
      <c r="G257" s="109"/>
      <c r="H257" s="203"/>
      <c r="I257" s="107">
        <f>Tabel5[[#This Row],[Beløb pr. udgiftspost
kr.]]-Tabel5[[#This Row],[Ikke tilskudsberegtiget]]</f>
        <v>0</v>
      </c>
      <c r="J257" s="93"/>
      <c r="K257" s="93"/>
      <c r="L257" s="93"/>
      <c r="M257" s="93"/>
      <c r="N257" s="93"/>
      <c r="O257" s="11"/>
      <c r="P257" s="204">
        <f>IFERROR(ROUND(IF($O257=Liste!$H$4,$C257*'Skema 2'!$F$24,IF($O257=Liste!$H$2,$C257,IF($O257=Liste!$H$3,"-"))),2)," ")</f>
        <v>0</v>
      </c>
      <c r="Q257" s="204">
        <f>IFERROR(ROUND(IF($O257=Liste!$H$4,$C257*'Skema 2'!$F$25,IF($O257=Liste!$H$3,$C257,IF($O257=Liste!$H$2," "))),2)," ")</f>
        <v>0</v>
      </c>
      <c r="R257" s="80" t="str">
        <f>IFERROR(Tabel5[[#This Row],[Beløb LAG
kr.]]/Tabel5[[#This Row],[Beløb pr. udgiftspost
kr.]]*Tabel5[[#This Row],[Godkendte udgifter]]," ")</f>
        <v xml:space="preserve"> </v>
      </c>
      <c r="S257" s="99" t="str">
        <f>IFERROR(Tabel5[[#This Row],[Beløb FLAG
kr.]]/Tabel5[[#This Row],[Beløb pr. udgiftspost
kr.]]*Tabel5[[#This Row],[Godkendte udgifter]]," ")</f>
        <v xml:space="preserve"> </v>
      </c>
      <c r="T257" s="155"/>
    </row>
    <row r="258" spans="1:20" x14ac:dyDescent="0.2">
      <c r="A258" s="154"/>
      <c r="B258" s="202"/>
      <c r="C258" s="17"/>
      <c r="D258" s="61"/>
      <c r="E258" s="61"/>
      <c r="F258" s="87"/>
      <c r="G258" s="109"/>
      <c r="H258" s="203"/>
      <c r="I258" s="107">
        <f>Tabel5[[#This Row],[Beløb pr. udgiftspost
kr.]]-Tabel5[[#This Row],[Ikke tilskudsberegtiget]]</f>
        <v>0</v>
      </c>
      <c r="J258" s="93"/>
      <c r="K258" s="93"/>
      <c r="L258" s="93"/>
      <c r="M258" s="93"/>
      <c r="N258" s="93"/>
      <c r="O258" s="11"/>
      <c r="P258" s="204">
        <f>IFERROR(ROUND(IF($O258=Liste!$H$4,$C258*'Skema 2'!$F$24,IF($O258=Liste!$H$2,$C258,IF($O258=Liste!$H$3,"-"))),2)," ")</f>
        <v>0</v>
      </c>
      <c r="Q258" s="204">
        <f>IFERROR(ROUND(IF($O258=Liste!$H$4,$C258*'Skema 2'!$F$25,IF($O258=Liste!$H$3,$C258,IF($O258=Liste!$H$2," "))),2)," ")</f>
        <v>0</v>
      </c>
      <c r="R258" s="80" t="str">
        <f>IFERROR(Tabel5[[#This Row],[Beløb LAG
kr.]]/Tabel5[[#This Row],[Beløb pr. udgiftspost
kr.]]*Tabel5[[#This Row],[Godkendte udgifter]]," ")</f>
        <v xml:space="preserve"> </v>
      </c>
      <c r="S258" s="99" t="str">
        <f>IFERROR(Tabel5[[#This Row],[Beløb FLAG
kr.]]/Tabel5[[#This Row],[Beløb pr. udgiftspost
kr.]]*Tabel5[[#This Row],[Godkendte udgifter]]," ")</f>
        <v xml:space="preserve"> </v>
      </c>
      <c r="T258" s="155"/>
    </row>
    <row r="259" spans="1:20" x14ac:dyDescent="0.2">
      <c r="A259" s="154"/>
      <c r="B259" s="202"/>
      <c r="C259" s="17"/>
      <c r="D259" s="61"/>
      <c r="E259" s="61"/>
      <c r="F259" s="87"/>
      <c r="G259" s="109"/>
      <c r="H259" s="203"/>
      <c r="I259" s="107">
        <f>Tabel5[[#This Row],[Beløb pr. udgiftspost
kr.]]-Tabel5[[#This Row],[Ikke tilskudsberegtiget]]</f>
        <v>0</v>
      </c>
      <c r="J259" s="93"/>
      <c r="K259" s="93"/>
      <c r="L259" s="93"/>
      <c r="M259" s="93"/>
      <c r="N259" s="93"/>
      <c r="O259" s="11"/>
      <c r="P259" s="204">
        <f>IFERROR(ROUND(IF($O259=Liste!$H$4,$C259*'Skema 2'!$F$24,IF($O259=Liste!$H$2,$C259,IF($O259=Liste!$H$3,"-"))),2)," ")</f>
        <v>0</v>
      </c>
      <c r="Q259" s="204">
        <f>IFERROR(ROUND(IF($O259=Liste!$H$4,$C259*'Skema 2'!$F$25,IF($O259=Liste!$H$3,$C259,IF($O259=Liste!$H$2," "))),2)," ")</f>
        <v>0</v>
      </c>
      <c r="R259" s="80" t="str">
        <f>IFERROR(Tabel5[[#This Row],[Beløb LAG
kr.]]/Tabel5[[#This Row],[Beløb pr. udgiftspost
kr.]]*Tabel5[[#This Row],[Godkendte udgifter]]," ")</f>
        <v xml:space="preserve"> </v>
      </c>
      <c r="S259" s="99" t="str">
        <f>IFERROR(Tabel5[[#This Row],[Beløb FLAG
kr.]]/Tabel5[[#This Row],[Beløb pr. udgiftspost
kr.]]*Tabel5[[#This Row],[Godkendte udgifter]]," ")</f>
        <v xml:space="preserve"> </v>
      </c>
      <c r="T259" s="155"/>
    </row>
    <row r="260" spans="1:20" x14ac:dyDescent="0.2">
      <c r="A260" s="154"/>
      <c r="B260" s="202"/>
      <c r="C260" s="17"/>
      <c r="D260" s="61"/>
      <c r="E260" s="61"/>
      <c r="F260" s="87"/>
      <c r="G260" s="109"/>
      <c r="H260" s="203"/>
      <c r="I260" s="107">
        <f>Tabel5[[#This Row],[Beløb pr. udgiftspost
kr.]]-Tabel5[[#This Row],[Ikke tilskudsberegtiget]]</f>
        <v>0</v>
      </c>
      <c r="J260" s="93"/>
      <c r="K260" s="93"/>
      <c r="L260" s="93"/>
      <c r="M260" s="93"/>
      <c r="N260" s="93"/>
      <c r="O260" s="11"/>
      <c r="P260" s="204">
        <f>IFERROR(ROUND(IF($O260=Liste!$H$4,$C260*'Skema 2'!$F$24,IF($O260=Liste!$H$2,$C260,IF($O260=Liste!$H$3,"-"))),2)," ")</f>
        <v>0</v>
      </c>
      <c r="Q260" s="204">
        <f>IFERROR(ROUND(IF($O260=Liste!$H$4,$C260*'Skema 2'!$F$25,IF($O260=Liste!$H$3,$C260,IF($O260=Liste!$H$2," "))),2)," ")</f>
        <v>0</v>
      </c>
      <c r="R260" s="80" t="str">
        <f>IFERROR(Tabel5[[#This Row],[Beløb LAG
kr.]]/Tabel5[[#This Row],[Beløb pr. udgiftspost
kr.]]*Tabel5[[#This Row],[Godkendte udgifter]]," ")</f>
        <v xml:space="preserve"> </v>
      </c>
      <c r="S260" s="99" t="str">
        <f>IFERROR(Tabel5[[#This Row],[Beløb FLAG
kr.]]/Tabel5[[#This Row],[Beløb pr. udgiftspost
kr.]]*Tabel5[[#This Row],[Godkendte udgifter]]," ")</f>
        <v xml:space="preserve"> </v>
      </c>
      <c r="T260" s="155"/>
    </row>
    <row r="261" spans="1:20" x14ac:dyDescent="0.2">
      <c r="A261" s="154"/>
      <c r="B261" s="202"/>
      <c r="C261" s="17"/>
      <c r="D261" s="61"/>
      <c r="E261" s="61"/>
      <c r="F261" s="87"/>
      <c r="G261" s="109"/>
      <c r="H261" s="203"/>
      <c r="I261" s="107">
        <f>Tabel5[[#This Row],[Beløb pr. udgiftspost
kr.]]-Tabel5[[#This Row],[Ikke tilskudsberegtiget]]</f>
        <v>0</v>
      </c>
      <c r="J261" s="93"/>
      <c r="K261" s="93"/>
      <c r="L261" s="93"/>
      <c r="M261" s="93"/>
      <c r="N261" s="93"/>
      <c r="O261" s="11"/>
      <c r="P261" s="204">
        <f>IFERROR(ROUND(IF($O261=Liste!$H$4,$C261*'Skema 2'!$F$24,IF($O261=Liste!$H$2,$C261,IF($O261=Liste!$H$3,"-"))),2)," ")</f>
        <v>0</v>
      </c>
      <c r="Q261" s="204">
        <f>IFERROR(ROUND(IF($O261=Liste!$H$4,$C261*'Skema 2'!$F$25,IF($O261=Liste!$H$3,$C261,IF($O261=Liste!$H$2," "))),2)," ")</f>
        <v>0</v>
      </c>
      <c r="R261" s="80" t="str">
        <f>IFERROR(Tabel5[[#This Row],[Beløb LAG
kr.]]/Tabel5[[#This Row],[Beløb pr. udgiftspost
kr.]]*Tabel5[[#This Row],[Godkendte udgifter]]," ")</f>
        <v xml:space="preserve"> </v>
      </c>
      <c r="S261" s="99" t="str">
        <f>IFERROR(Tabel5[[#This Row],[Beløb FLAG
kr.]]/Tabel5[[#This Row],[Beløb pr. udgiftspost
kr.]]*Tabel5[[#This Row],[Godkendte udgifter]]," ")</f>
        <v xml:space="preserve"> </v>
      </c>
      <c r="T261" s="155"/>
    </row>
    <row r="262" spans="1:20" x14ac:dyDescent="0.2">
      <c r="A262" s="154"/>
      <c r="B262" s="202"/>
      <c r="C262" s="17"/>
      <c r="D262" s="61"/>
      <c r="E262" s="61"/>
      <c r="F262" s="87"/>
      <c r="G262" s="109"/>
      <c r="H262" s="203"/>
      <c r="I262" s="107">
        <f>Tabel5[[#This Row],[Beløb pr. udgiftspost
kr.]]-Tabel5[[#This Row],[Ikke tilskudsberegtiget]]</f>
        <v>0</v>
      </c>
      <c r="J262" s="93"/>
      <c r="K262" s="93"/>
      <c r="L262" s="93"/>
      <c r="M262" s="93"/>
      <c r="N262" s="93"/>
      <c r="O262" s="11"/>
      <c r="P262" s="204">
        <f>IFERROR(ROUND(IF($O262=Liste!$H$4,$C262*'Skema 2'!$F$24,IF($O262=Liste!$H$2,$C262,IF($O262=Liste!$H$3,"-"))),2)," ")</f>
        <v>0</v>
      </c>
      <c r="Q262" s="204">
        <f>IFERROR(ROUND(IF($O262=Liste!$H$4,$C262*'Skema 2'!$F$25,IF($O262=Liste!$H$3,$C262,IF($O262=Liste!$H$2," "))),2)," ")</f>
        <v>0</v>
      </c>
      <c r="R262" s="80" t="str">
        <f>IFERROR(Tabel5[[#This Row],[Beløb LAG
kr.]]/Tabel5[[#This Row],[Beløb pr. udgiftspost
kr.]]*Tabel5[[#This Row],[Godkendte udgifter]]," ")</f>
        <v xml:space="preserve"> </v>
      </c>
      <c r="S262" s="99" t="str">
        <f>IFERROR(Tabel5[[#This Row],[Beløb FLAG
kr.]]/Tabel5[[#This Row],[Beløb pr. udgiftspost
kr.]]*Tabel5[[#This Row],[Godkendte udgifter]]," ")</f>
        <v xml:space="preserve"> </v>
      </c>
      <c r="T262" s="155"/>
    </row>
    <row r="263" spans="1:20" x14ac:dyDescent="0.2">
      <c r="A263" s="154"/>
      <c r="B263" s="202"/>
      <c r="C263" s="17"/>
      <c r="D263" s="61"/>
      <c r="E263" s="61"/>
      <c r="F263" s="87"/>
      <c r="G263" s="109"/>
      <c r="H263" s="203"/>
      <c r="I263" s="107">
        <f>Tabel5[[#This Row],[Beløb pr. udgiftspost
kr.]]-Tabel5[[#This Row],[Ikke tilskudsberegtiget]]</f>
        <v>0</v>
      </c>
      <c r="J263" s="93"/>
      <c r="K263" s="93"/>
      <c r="L263" s="93"/>
      <c r="M263" s="93"/>
      <c r="N263" s="93"/>
      <c r="O263" s="11"/>
      <c r="P263" s="204">
        <f>IFERROR(ROUND(IF($O263=Liste!$H$4,$C263*'Skema 2'!$F$24,IF($O263=Liste!$H$2,$C263,IF($O263=Liste!$H$3,"-"))),2)," ")</f>
        <v>0</v>
      </c>
      <c r="Q263" s="204">
        <f>IFERROR(ROUND(IF($O263=Liste!$H$4,$C263*'Skema 2'!$F$25,IF($O263=Liste!$H$3,$C263,IF($O263=Liste!$H$2," "))),2)," ")</f>
        <v>0</v>
      </c>
      <c r="R263" s="80" t="str">
        <f>IFERROR(Tabel5[[#This Row],[Beløb LAG
kr.]]/Tabel5[[#This Row],[Beløb pr. udgiftspost
kr.]]*Tabel5[[#This Row],[Godkendte udgifter]]," ")</f>
        <v xml:space="preserve"> </v>
      </c>
      <c r="S263" s="99" t="str">
        <f>IFERROR(Tabel5[[#This Row],[Beløb FLAG
kr.]]/Tabel5[[#This Row],[Beløb pr. udgiftspost
kr.]]*Tabel5[[#This Row],[Godkendte udgifter]]," ")</f>
        <v xml:space="preserve"> </v>
      </c>
      <c r="T263" s="155"/>
    </row>
    <row r="264" spans="1:20" x14ac:dyDescent="0.2">
      <c r="A264" s="154"/>
      <c r="B264" s="202"/>
      <c r="C264" s="17"/>
      <c r="D264" s="61"/>
      <c r="E264" s="61"/>
      <c r="F264" s="87"/>
      <c r="G264" s="109"/>
      <c r="H264" s="203"/>
      <c r="I264" s="107">
        <f>Tabel5[[#This Row],[Beløb pr. udgiftspost
kr.]]-Tabel5[[#This Row],[Ikke tilskudsberegtiget]]</f>
        <v>0</v>
      </c>
      <c r="J264" s="93"/>
      <c r="K264" s="93"/>
      <c r="L264" s="93"/>
      <c r="M264" s="93"/>
      <c r="N264" s="93"/>
      <c r="O264" s="11"/>
      <c r="P264" s="204">
        <f>IFERROR(ROUND(IF($O264=Liste!$H$4,$C264*'Skema 2'!$F$24,IF($O264=Liste!$H$2,$C264,IF($O264=Liste!$H$3,"-"))),2)," ")</f>
        <v>0</v>
      </c>
      <c r="Q264" s="204">
        <f>IFERROR(ROUND(IF($O264=Liste!$H$4,$C264*'Skema 2'!$F$25,IF($O264=Liste!$H$3,$C264,IF($O264=Liste!$H$2," "))),2)," ")</f>
        <v>0</v>
      </c>
      <c r="R264" s="80" t="str">
        <f>IFERROR(Tabel5[[#This Row],[Beløb LAG
kr.]]/Tabel5[[#This Row],[Beløb pr. udgiftspost
kr.]]*Tabel5[[#This Row],[Godkendte udgifter]]," ")</f>
        <v xml:space="preserve"> </v>
      </c>
      <c r="S264" s="99" t="str">
        <f>IFERROR(Tabel5[[#This Row],[Beløb FLAG
kr.]]/Tabel5[[#This Row],[Beløb pr. udgiftspost
kr.]]*Tabel5[[#This Row],[Godkendte udgifter]]," ")</f>
        <v xml:space="preserve"> </v>
      </c>
      <c r="T264" s="155"/>
    </row>
    <row r="265" spans="1:20" x14ac:dyDescent="0.2">
      <c r="A265" s="154"/>
      <c r="B265" s="202"/>
      <c r="C265" s="17"/>
      <c r="D265" s="61"/>
      <c r="E265" s="61"/>
      <c r="F265" s="87"/>
      <c r="G265" s="109"/>
      <c r="H265" s="203"/>
      <c r="I265" s="107">
        <f>Tabel5[[#This Row],[Beløb pr. udgiftspost
kr.]]-Tabel5[[#This Row],[Ikke tilskudsberegtiget]]</f>
        <v>0</v>
      </c>
      <c r="J265" s="93"/>
      <c r="K265" s="93"/>
      <c r="L265" s="93"/>
      <c r="M265" s="93"/>
      <c r="N265" s="93"/>
      <c r="O265" s="11"/>
      <c r="P265" s="204">
        <f>IFERROR(ROUND(IF($O265=Liste!$H$4,$C265*'Skema 2'!$F$24,IF($O265=Liste!$H$2,$C265,IF($O265=Liste!$H$3,"-"))),2)," ")</f>
        <v>0</v>
      </c>
      <c r="Q265" s="204">
        <f>IFERROR(ROUND(IF($O265=Liste!$H$4,$C265*'Skema 2'!$F$25,IF($O265=Liste!$H$3,$C265,IF($O265=Liste!$H$2," "))),2)," ")</f>
        <v>0</v>
      </c>
      <c r="R265" s="80" t="str">
        <f>IFERROR(Tabel5[[#This Row],[Beløb LAG
kr.]]/Tabel5[[#This Row],[Beløb pr. udgiftspost
kr.]]*Tabel5[[#This Row],[Godkendte udgifter]]," ")</f>
        <v xml:space="preserve"> </v>
      </c>
      <c r="S265" s="99" t="str">
        <f>IFERROR(Tabel5[[#This Row],[Beløb FLAG
kr.]]/Tabel5[[#This Row],[Beløb pr. udgiftspost
kr.]]*Tabel5[[#This Row],[Godkendte udgifter]]," ")</f>
        <v xml:space="preserve"> </v>
      </c>
      <c r="T265" s="155"/>
    </row>
    <row r="266" spans="1:20" x14ac:dyDescent="0.2">
      <c r="A266" s="154"/>
      <c r="B266" s="202"/>
      <c r="C266" s="17"/>
      <c r="D266" s="61"/>
      <c r="E266" s="61"/>
      <c r="F266" s="87"/>
      <c r="G266" s="109"/>
      <c r="H266" s="203"/>
      <c r="I266" s="107">
        <f>Tabel5[[#This Row],[Beløb pr. udgiftspost
kr.]]-Tabel5[[#This Row],[Ikke tilskudsberegtiget]]</f>
        <v>0</v>
      </c>
      <c r="J266" s="93"/>
      <c r="K266" s="93"/>
      <c r="L266" s="93"/>
      <c r="M266" s="93"/>
      <c r="N266" s="93"/>
      <c r="O266" s="11"/>
      <c r="P266" s="204">
        <f>IFERROR(ROUND(IF($O266=Liste!$H$4,$C266*'Skema 2'!$F$24,IF($O266=Liste!$H$2,$C266,IF($O266=Liste!$H$3,"-"))),2)," ")</f>
        <v>0</v>
      </c>
      <c r="Q266" s="204">
        <f>IFERROR(ROUND(IF($O266=Liste!$H$4,$C266*'Skema 2'!$F$25,IF($O266=Liste!$H$3,$C266,IF($O266=Liste!$H$2," "))),2)," ")</f>
        <v>0</v>
      </c>
      <c r="R266" s="80" t="str">
        <f>IFERROR(Tabel5[[#This Row],[Beløb LAG
kr.]]/Tabel5[[#This Row],[Beløb pr. udgiftspost
kr.]]*Tabel5[[#This Row],[Godkendte udgifter]]," ")</f>
        <v xml:space="preserve"> </v>
      </c>
      <c r="S266" s="99" t="str">
        <f>IFERROR(Tabel5[[#This Row],[Beløb FLAG
kr.]]/Tabel5[[#This Row],[Beløb pr. udgiftspost
kr.]]*Tabel5[[#This Row],[Godkendte udgifter]]," ")</f>
        <v xml:space="preserve"> </v>
      </c>
      <c r="T266" s="155"/>
    </row>
    <row r="267" spans="1:20" x14ac:dyDescent="0.2">
      <c r="A267" s="154"/>
      <c r="B267" s="202"/>
      <c r="C267" s="17"/>
      <c r="D267" s="61"/>
      <c r="E267" s="61"/>
      <c r="F267" s="87"/>
      <c r="G267" s="109"/>
      <c r="H267" s="203"/>
      <c r="I267" s="107">
        <f>Tabel5[[#This Row],[Beløb pr. udgiftspost
kr.]]-Tabel5[[#This Row],[Ikke tilskudsberegtiget]]</f>
        <v>0</v>
      </c>
      <c r="J267" s="93"/>
      <c r="K267" s="93"/>
      <c r="L267" s="93"/>
      <c r="M267" s="93"/>
      <c r="N267" s="93"/>
      <c r="O267" s="11"/>
      <c r="P267" s="204">
        <f>IFERROR(ROUND(IF($O267=Liste!$H$4,$C267*'Skema 2'!$F$24,IF($O267=Liste!$H$2,$C267,IF($O267=Liste!$H$3,"-"))),2)," ")</f>
        <v>0</v>
      </c>
      <c r="Q267" s="204">
        <f>IFERROR(ROUND(IF($O267=Liste!$H$4,$C267*'Skema 2'!$F$25,IF($O267=Liste!$H$3,$C267,IF($O267=Liste!$H$2," "))),2)," ")</f>
        <v>0</v>
      </c>
      <c r="R267" s="80" t="str">
        <f>IFERROR(Tabel5[[#This Row],[Beløb LAG
kr.]]/Tabel5[[#This Row],[Beløb pr. udgiftspost
kr.]]*Tabel5[[#This Row],[Godkendte udgifter]]," ")</f>
        <v xml:space="preserve"> </v>
      </c>
      <c r="S267" s="99" t="str">
        <f>IFERROR(Tabel5[[#This Row],[Beløb FLAG
kr.]]/Tabel5[[#This Row],[Beløb pr. udgiftspost
kr.]]*Tabel5[[#This Row],[Godkendte udgifter]]," ")</f>
        <v xml:space="preserve"> </v>
      </c>
      <c r="T267" s="155"/>
    </row>
    <row r="268" spans="1:20" x14ac:dyDescent="0.2">
      <c r="A268" s="154"/>
      <c r="B268" s="202"/>
      <c r="C268" s="17"/>
      <c r="D268" s="61"/>
      <c r="E268" s="61"/>
      <c r="F268" s="87"/>
      <c r="G268" s="109"/>
      <c r="H268" s="203"/>
      <c r="I268" s="107">
        <f>Tabel5[[#This Row],[Beløb pr. udgiftspost
kr.]]-Tabel5[[#This Row],[Ikke tilskudsberegtiget]]</f>
        <v>0</v>
      </c>
      <c r="J268" s="93"/>
      <c r="K268" s="93"/>
      <c r="L268" s="93"/>
      <c r="M268" s="93"/>
      <c r="N268" s="93"/>
      <c r="O268" s="11"/>
      <c r="P268" s="204">
        <f>IFERROR(ROUND(IF($O268=Liste!$H$4,$C268*'Skema 2'!$F$24,IF($O268=Liste!$H$2,$C268,IF($O268=Liste!$H$3,"-"))),2)," ")</f>
        <v>0</v>
      </c>
      <c r="Q268" s="204">
        <f>IFERROR(ROUND(IF($O268=Liste!$H$4,$C268*'Skema 2'!$F$25,IF($O268=Liste!$H$3,$C268,IF($O268=Liste!$H$2," "))),2)," ")</f>
        <v>0</v>
      </c>
      <c r="R268" s="80" t="str">
        <f>IFERROR(Tabel5[[#This Row],[Beløb LAG
kr.]]/Tabel5[[#This Row],[Beløb pr. udgiftspost
kr.]]*Tabel5[[#This Row],[Godkendte udgifter]]," ")</f>
        <v xml:space="preserve"> </v>
      </c>
      <c r="S268" s="99" t="str">
        <f>IFERROR(Tabel5[[#This Row],[Beløb FLAG
kr.]]/Tabel5[[#This Row],[Beløb pr. udgiftspost
kr.]]*Tabel5[[#This Row],[Godkendte udgifter]]," ")</f>
        <v xml:space="preserve"> </v>
      </c>
      <c r="T268" s="155"/>
    </row>
    <row r="269" spans="1:20" x14ac:dyDescent="0.2">
      <c r="A269" s="154"/>
      <c r="B269" s="202"/>
      <c r="C269" s="17"/>
      <c r="D269" s="61"/>
      <c r="E269" s="61"/>
      <c r="F269" s="87"/>
      <c r="G269" s="109"/>
      <c r="H269" s="203"/>
      <c r="I269" s="107">
        <f>Tabel5[[#This Row],[Beløb pr. udgiftspost
kr.]]-Tabel5[[#This Row],[Ikke tilskudsberegtiget]]</f>
        <v>0</v>
      </c>
      <c r="J269" s="93"/>
      <c r="K269" s="93"/>
      <c r="L269" s="93"/>
      <c r="M269" s="93"/>
      <c r="N269" s="93"/>
      <c r="O269" s="11"/>
      <c r="P269" s="204">
        <f>IFERROR(ROUND(IF($O269=Liste!$H$4,$C269*'Skema 2'!$F$24,IF($O269=Liste!$H$2,$C269,IF($O269=Liste!$H$3,"-"))),2)," ")</f>
        <v>0</v>
      </c>
      <c r="Q269" s="204">
        <f>IFERROR(ROUND(IF($O269=Liste!$H$4,$C269*'Skema 2'!$F$25,IF($O269=Liste!$H$3,$C269,IF($O269=Liste!$H$2," "))),2)," ")</f>
        <v>0</v>
      </c>
      <c r="R269" s="80" t="str">
        <f>IFERROR(Tabel5[[#This Row],[Beløb LAG
kr.]]/Tabel5[[#This Row],[Beløb pr. udgiftspost
kr.]]*Tabel5[[#This Row],[Godkendte udgifter]]," ")</f>
        <v xml:space="preserve"> </v>
      </c>
      <c r="S269" s="99" t="str">
        <f>IFERROR(Tabel5[[#This Row],[Beløb FLAG
kr.]]/Tabel5[[#This Row],[Beløb pr. udgiftspost
kr.]]*Tabel5[[#This Row],[Godkendte udgifter]]," ")</f>
        <v xml:space="preserve"> </v>
      </c>
      <c r="T269" s="155"/>
    </row>
    <row r="270" spans="1:20" x14ac:dyDescent="0.2">
      <c r="A270" s="154"/>
      <c r="B270" s="202"/>
      <c r="C270" s="17"/>
      <c r="D270" s="61"/>
      <c r="E270" s="61"/>
      <c r="F270" s="87"/>
      <c r="G270" s="109"/>
      <c r="H270" s="203"/>
      <c r="I270" s="107">
        <f>Tabel5[[#This Row],[Beløb pr. udgiftspost
kr.]]-Tabel5[[#This Row],[Ikke tilskudsberegtiget]]</f>
        <v>0</v>
      </c>
      <c r="J270" s="93"/>
      <c r="K270" s="93"/>
      <c r="L270" s="93"/>
      <c r="M270" s="93"/>
      <c r="N270" s="93"/>
      <c r="O270" s="11"/>
      <c r="P270" s="204">
        <f>IFERROR(ROUND(IF($O270=Liste!$H$4,$C270*'Skema 2'!$F$24,IF($O270=Liste!$H$2,$C270,IF($O270=Liste!$H$3,"-"))),2)," ")</f>
        <v>0</v>
      </c>
      <c r="Q270" s="204">
        <f>IFERROR(ROUND(IF($O270=Liste!$H$4,$C270*'Skema 2'!$F$25,IF($O270=Liste!$H$3,$C270,IF($O270=Liste!$H$2," "))),2)," ")</f>
        <v>0</v>
      </c>
      <c r="R270" s="80" t="str">
        <f>IFERROR(Tabel5[[#This Row],[Beløb LAG
kr.]]/Tabel5[[#This Row],[Beløb pr. udgiftspost
kr.]]*Tabel5[[#This Row],[Godkendte udgifter]]," ")</f>
        <v xml:space="preserve"> </v>
      </c>
      <c r="S270" s="99" t="str">
        <f>IFERROR(Tabel5[[#This Row],[Beløb FLAG
kr.]]/Tabel5[[#This Row],[Beløb pr. udgiftspost
kr.]]*Tabel5[[#This Row],[Godkendte udgifter]]," ")</f>
        <v xml:space="preserve"> </v>
      </c>
      <c r="T270" s="155"/>
    </row>
    <row r="271" spans="1:20" x14ac:dyDescent="0.2">
      <c r="A271" s="154"/>
      <c r="B271" s="202"/>
      <c r="C271" s="17"/>
      <c r="D271" s="61"/>
      <c r="E271" s="61"/>
      <c r="F271" s="87"/>
      <c r="G271" s="109"/>
      <c r="H271" s="203"/>
      <c r="I271" s="107">
        <f>Tabel5[[#This Row],[Beløb pr. udgiftspost
kr.]]-Tabel5[[#This Row],[Ikke tilskudsberegtiget]]</f>
        <v>0</v>
      </c>
      <c r="J271" s="93"/>
      <c r="K271" s="93"/>
      <c r="L271" s="93"/>
      <c r="M271" s="93"/>
      <c r="N271" s="93"/>
      <c r="O271" s="11"/>
      <c r="P271" s="204">
        <f>IFERROR(ROUND(IF($O271=Liste!$H$4,$C271*'Skema 2'!$F$24,IF($O271=Liste!$H$2,$C271,IF($O271=Liste!$H$3,"-"))),2)," ")</f>
        <v>0</v>
      </c>
      <c r="Q271" s="204">
        <f>IFERROR(ROUND(IF($O271=Liste!$H$4,$C271*'Skema 2'!$F$25,IF($O271=Liste!$H$3,$C271,IF($O271=Liste!$H$2," "))),2)," ")</f>
        <v>0</v>
      </c>
      <c r="R271" s="80" t="str">
        <f>IFERROR(Tabel5[[#This Row],[Beløb LAG
kr.]]/Tabel5[[#This Row],[Beløb pr. udgiftspost
kr.]]*Tabel5[[#This Row],[Godkendte udgifter]]," ")</f>
        <v xml:space="preserve"> </v>
      </c>
      <c r="S271" s="99" t="str">
        <f>IFERROR(Tabel5[[#This Row],[Beløb FLAG
kr.]]/Tabel5[[#This Row],[Beløb pr. udgiftspost
kr.]]*Tabel5[[#This Row],[Godkendte udgifter]]," ")</f>
        <v xml:space="preserve"> </v>
      </c>
      <c r="T271" s="155"/>
    </row>
    <row r="272" spans="1:20" x14ac:dyDescent="0.2">
      <c r="A272" s="154"/>
      <c r="B272" s="202"/>
      <c r="C272" s="17"/>
      <c r="D272" s="61"/>
      <c r="E272" s="61"/>
      <c r="F272" s="87"/>
      <c r="G272" s="109"/>
      <c r="H272" s="203"/>
      <c r="I272" s="107">
        <f>Tabel5[[#This Row],[Beløb pr. udgiftspost
kr.]]-Tabel5[[#This Row],[Ikke tilskudsberegtiget]]</f>
        <v>0</v>
      </c>
      <c r="J272" s="93"/>
      <c r="K272" s="93"/>
      <c r="L272" s="93"/>
      <c r="M272" s="93"/>
      <c r="N272" s="93"/>
      <c r="O272" s="11"/>
      <c r="P272" s="204">
        <f>IFERROR(ROUND(IF($O272=Liste!$H$4,$C272*'Skema 2'!$F$24,IF($O272=Liste!$H$2,$C272,IF($O272=Liste!$H$3,"-"))),2)," ")</f>
        <v>0</v>
      </c>
      <c r="Q272" s="204">
        <f>IFERROR(ROUND(IF($O272=Liste!$H$4,$C272*'Skema 2'!$F$25,IF($O272=Liste!$H$3,$C272,IF($O272=Liste!$H$2," "))),2)," ")</f>
        <v>0</v>
      </c>
      <c r="R272" s="80" t="str">
        <f>IFERROR(Tabel5[[#This Row],[Beløb LAG
kr.]]/Tabel5[[#This Row],[Beløb pr. udgiftspost
kr.]]*Tabel5[[#This Row],[Godkendte udgifter]]," ")</f>
        <v xml:space="preserve"> </v>
      </c>
      <c r="S272" s="99" t="str">
        <f>IFERROR(Tabel5[[#This Row],[Beløb FLAG
kr.]]/Tabel5[[#This Row],[Beløb pr. udgiftspost
kr.]]*Tabel5[[#This Row],[Godkendte udgifter]]," ")</f>
        <v xml:space="preserve"> </v>
      </c>
      <c r="T272" s="155"/>
    </row>
    <row r="273" spans="1:20" x14ac:dyDescent="0.2">
      <c r="A273" s="154"/>
      <c r="B273" s="202"/>
      <c r="C273" s="17"/>
      <c r="D273" s="61"/>
      <c r="E273" s="61"/>
      <c r="F273" s="87"/>
      <c r="G273" s="109"/>
      <c r="H273" s="203"/>
      <c r="I273" s="107">
        <f>Tabel5[[#This Row],[Beløb pr. udgiftspost
kr.]]-Tabel5[[#This Row],[Ikke tilskudsberegtiget]]</f>
        <v>0</v>
      </c>
      <c r="J273" s="93"/>
      <c r="K273" s="93"/>
      <c r="L273" s="93"/>
      <c r="M273" s="93"/>
      <c r="N273" s="93"/>
      <c r="O273" s="11"/>
      <c r="P273" s="204">
        <f>IFERROR(ROUND(IF($O273=Liste!$H$4,$C273*'Skema 2'!$F$24,IF($O273=Liste!$H$2,$C273,IF($O273=Liste!$H$3,"-"))),2)," ")</f>
        <v>0</v>
      </c>
      <c r="Q273" s="204">
        <f>IFERROR(ROUND(IF($O273=Liste!$H$4,$C273*'Skema 2'!$F$25,IF($O273=Liste!$H$3,$C273,IF($O273=Liste!$H$2," "))),2)," ")</f>
        <v>0</v>
      </c>
      <c r="R273" s="80" t="str">
        <f>IFERROR(Tabel5[[#This Row],[Beløb LAG
kr.]]/Tabel5[[#This Row],[Beløb pr. udgiftspost
kr.]]*Tabel5[[#This Row],[Godkendte udgifter]]," ")</f>
        <v xml:space="preserve"> </v>
      </c>
      <c r="S273" s="99" t="str">
        <f>IFERROR(Tabel5[[#This Row],[Beløb FLAG
kr.]]/Tabel5[[#This Row],[Beløb pr. udgiftspost
kr.]]*Tabel5[[#This Row],[Godkendte udgifter]]," ")</f>
        <v xml:space="preserve"> </v>
      </c>
      <c r="T273" s="155"/>
    </row>
    <row r="274" spans="1:20" x14ac:dyDescent="0.2">
      <c r="A274" s="154"/>
      <c r="B274" s="202"/>
      <c r="C274" s="17"/>
      <c r="D274" s="61"/>
      <c r="E274" s="61"/>
      <c r="F274" s="87"/>
      <c r="G274" s="109"/>
      <c r="H274" s="203"/>
      <c r="I274" s="107">
        <f>Tabel5[[#This Row],[Beløb pr. udgiftspost
kr.]]-Tabel5[[#This Row],[Ikke tilskudsberegtiget]]</f>
        <v>0</v>
      </c>
      <c r="J274" s="93"/>
      <c r="K274" s="93"/>
      <c r="L274" s="93"/>
      <c r="M274" s="93"/>
      <c r="N274" s="93"/>
      <c r="O274" s="11"/>
      <c r="P274" s="204">
        <f>IFERROR(ROUND(IF($O274=Liste!$H$4,$C274*'Skema 2'!$F$24,IF($O274=Liste!$H$2,$C274,IF($O274=Liste!$H$3,"-"))),2)," ")</f>
        <v>0</v>
      </c>
      <c r="Q274" s="204">
        <f>IFERROR(ROUND(IF($O274=Liste!$H$4,$C274*'Skema 2'!$F$25,IF($O274=Liste!$H$3,$C274,IF($O274=Liste!$H$2," "))),2)," ")</f>
        <v>0</v>
      </c>
      <c r="R274" s="80" t="str">
        <f>IFERROR(Tabel5[[#This Row],[Beløb LAG
kr.]]/Tabel5[[#This Row],[Beløb pr. udgiftspost
kr.]]*Tabel5[[#This Row],[Godkendte udgifter]]," ")</f>
        <v xml:space="preserve"> </v>
      </c>
      <c r="S274" s="99" t="str">
        <f>IFERROR(Tabel5[[#This Row],[Beløb FLAG
kr.]]/Tabel5[[#This Row],[Beløb pr. udgiftspost
kr.]]*Tabel5[[#This Row],[Godkendte udgifter]]," ")</f>
        <v xml:space="preserve"> </v>
      </c>
      <c r="T274" s="155"/>
    </row>
    <row r="275" spans="1:20" x14ac:dyDescent="0.2">
      <c r="A275" s="154"/>
      <c r="B275" s="202"/>
      <c r="C275" s="17"/>
      <c r="D275" s="61"/>
      <c r="E275" s="61"/>
      <c r="F275" s="87"/>
      <c r="G275" s="109"/>
      <c r="H275" s="203"/>
      <c r="I275" s="107">
        <f>Tabel5[[#This Row],[Beløb pr. udgiftspost
kr.]]-Tabel5[[#This Row],[Ikke tilskudsberegtiget]]</f>
        <v>0</v>
      </c>
      <c r="J275" s="93"/>
      <c r="K275" s="93"/>
      <c r="L275" s="93"/>
      <c r="M275" s="93"/>
      <c r="N275" s="93"/>
      <c r="O275" s="11"/>
      <c r="P275" s="204">
        <f>IFERROR(ROUND(IF($O275=Liste!$H$4,$C275*'Skema 2'!$F$24,IF($O275=Liste!$H$2,$C275,IF($O275=Liste!$H$3,"-"))),2)," ")</f>
        <v>0</v>
      </c>
      <c r="Q275" s="204">
        <f>IFERROR(ROUND(IF($O275=Liste!$H$4,$C275*'Skema 2'!$F$25,IF($O275=Liste!$H$3,$C275,IF($O275=Liste!$H$2," "))),2)," ")</f>
        <v>0</v>
      </c>
      <c r="R275" s="80" t="str">
        <f>IFERROR(Tabel5[[#This Row],[Beløb LAG
kr.]]/Tabel5[[#This Row],[Beløb pr. udgiftspost
kr.]]*Tabel5[[#This Row],[Godkendte udgifter]]," ")</f>
        <v xml:space="preserve"> </v>
      </c>
      <c r="S275" s="99" t="str">
        <f>IFERROR(Tabel5[[#This Row],[Beløb FLAG
kr.]]/Tabel5[[#This Row],[Beløb pr. udgiftspost
kr.]]*Tabel5[[#This Row],[Godkendte udgifter]]," ")</f>
        <v xml:space="preserve"> </v>
      </c>
      <c r="T275" s="155"/>
    </row>
    <row r="276" spans="1:20" x14ac:dyDescent="0.2">
      <c r="A276" s="154"/>
      <c r="B276" s="202"/>
      <c r="C276" s="17"/>
      <c r="D276" s="61"/>
      <c r="E276" s="61"/>
      <c r="F276" s="87"/>
      <c r="G276" s="109"/>
      <c r="H276" s="203"/>
      <c r="I276" s="107">
        <f>Tabel5[[#This Row],[Beløb pr. udgiftspost
kr.]]-Tabel5[[#This Row],[Ikke tilskudsberegtiget]]</f>
        <v>0</v>
      </c>
      <c r="J276" s="93"/>
      <c r="K276" s="93"/>
      <c r="L276" s="93"/>
      <c r="M276" s="93"/>
      <c r="N276" s="93"/>
      <c r="O276" s="11"/>
      <c r="P276" s="204">
        <f>IFERROR(ROUND(IF($O276=Liste!$H$4,$C276*'Skema 2'!$F$24,IF($O276=Liste!$H$2,$C276,IF($O276=Liste!$H$3,"-"))),2)," ")</f>
        <v>0</v>
      </c>
      <c r="Q276" s="204">
        <f>IFERROR(ROUND(IF($O276=Liste!$H$4,$C276*'Skema 2'!$F$25,IF($O276=Liste!$H$3,$C276,IF($O276=Liste!$H$2," "))),2)," ")</f>
        <v>0</v>
      </c>
      <c r="R276" s="80" t="str">
        <f>IFERROR(Tabel5[[#This Row],[Beløb LAG
kr.]]/Tabel5[[#This Row],[Beløb pr. udgiftspost
kr.]]*Tabel5[[#This Row],[Godkendte udgifter]]," ")</f>
        <v xml:space="preserve"> </v>
      </c>
      <c r="S276" s="99" t="str">
        <f>IFERROR(Tabel5[[#This Row],[Beløb FLAG
kr.]]/Tabel5[[#This Row],[Beløb pr. udgiftspost
kr.]]*Tabel5[[#This Row],[Godkendte udgifter]]," ")</f>
        <v xml:space="preserve"> </v>
      </c>
      <c r="T276" s="155"/>
    </row>
    <row r="277" spans="1:20" x14ac:dyDescent="0.2">
      <c r="A277" s="154"/>
      <c r="B277" s="202"/>
      <c r="C277" s="17"/>
      <c r="D277" s="61"/>
      <c r="E277" s="61"/>
      <c r="F277" s="87"/>
      <c r="G277" s="109"/>
      <c r="H277" s="203"/>
      <c r="I277" s="107">
        <f>Tabel5[[#This Row],[Beløb pr. udgiftspost
kr.]]-Tabel5[[#This Row],[Ikke tilskudsberegtiget]]</f>
        <v>0</v>
      </c>
      <c r="J277" s="93"/>
      <c r="K277" s="93"/>
      <c r="L277" s="93"/>
      <c r="M277" s="93"/>
      <c r="N277" s="93"/>
      <c r="O277" s="11"/>
      <c r="P277" s="204">
        <f>IFERROR(ROUND(IF($O277=Liste!$H$4,$C277*'Skema 2'!$F$24,IF($O277=Liste!$H$2,$C277,IF($O277=Liste!$H$3,"-"))),2)," ")</f>
        <v>0</v>
      </c>
      <c r="Q277" s="204">
        <f>IFERROR(ROUND(IF($O277=Liste!$H$4,$C277*'Skema 2'!$F$25,IF($O277=Liste!$H$3,$C277,IF($O277=Liste!$H$2," "))),2)," ")</f>
        <v>0</v>
      </c>
      <c r="R277" s="80" t="str">
        <f>IFERROR(Tabel5[[#This Row],[Beløb LAG
kr.]]/Tabel5[[#This Row],[Beløb pr. udgiftspost
kr.]]*Tabel5[[#This Row],[Godkendte udgifter]]," ")</f>
        <v xml:space="preserve"> </v>
      </c>
      <c r="S277" s="99" t="str">
        <f>IFERROR(Tabel5[[#This Row],[Beløb FLAG
kr.]]/Tabel5[[#This Row],[Beløb pr. udgiftspost
kr.]]*Tabel5[[#This Row],[Godkendte udgifter]]," ")</f>
        <v xml:space="preserve"> </v>
      </c>
      <c r="T277" s="155"/>
    </row>
    <row r="278" spans="1:20" x14ac:dyDescent="0.2">
      <c r="A278" s="154"/>
      <c r="B278" s="202"/>
      <c r="C278" s="17"/>
      <c r="D278" s="61"/>
      <c r="E278" s="61"/>
      <c r="F278" s="87"/>
      <c r="G278" s="109"/>
      <c r="H278" s="203"/>
      <c r="I278" s="107">
        <f>Tabel5[[#This Row],[Beløb pr. udgiftspost
kr.]]-Tabel5[[#This Row],[Ikke tilskudsberegtiget]]</f>
        <v>0</v>
      </c>
      <c r="J278" s="93"/>
      <c r="K278" s="93"/>
      <c r="L278" s="93"/>
      <c r="M278" s="93"/>
      <c r="N278" s="93"/>
      <c r="O278" s="11"/>
      <c r="P278" s="204">
        <f>IFERROR(ROUND(IF($O278=Liste!$H$4,$C278*'Skema 2'!$F$24,IF($O278=Liste!$H$2,$C278,IF($O278=Liste!$H$3,"-"))),2)," ")</f>
        <v>0</v>
      </c>
      <c r="Q278" s="204">
        <f>IFERROR(ROUND(IF($O278=Liste!$H$4,$C278*'Skema 2'!$F$25,IF($O278=Liste!$H$3,$C278,IF($O278=Liste!$H$2," "))),2)," ")</f>
        <v>0</v>
      </c>
      <c r="R278" s="80" t="str">
        <f>IFERROR(Tabel5[[#This Row],[Beløb LAG
kr.]]/Tabel5[[#This Row],[Beløb pr. udgiftspost
kr.]]*Tabel5[[#This Row],[Godkendte udgifter]]," ")</f>
        <v xml:space="preserve"> </v>
      </c>
      <c r="S278" s="99" t="str">
        <f>IFERROR(Tabel5[[#This Row],[Beløb FLAG
kr.]]/Tabel5[[#This Row],[Beløb pr. udgiftspost
kr.]]*Tabel5[[#This Row],[Godkendte udgifter]]," ")</f>
        <v xml:space="preserve"> </v>
      </c>
      <c r="T278" s="155"/>
    </row>
    <row r="279" spans="1:20" x14ac:dyDescent="0.2">
      <c r="A279" s="154"/>
      <c r="B279" s="202"/>
      <c r="C279" s="17"/>
      <c r="D279" s="61"/>
      <c r="E279" s="61"/>
      <c r="F279" s="87"/>
      <c r="G279" s="109"/>
      <c r="H279" s="203"/>
      <c r="I279" s="107">
        <f>Tabel5[[#This Row],[Beløb pr. udgiftspost
kr.]]-Tabel5[[#This Row],[Ikke tilskudsberegtiget]]</f>
        <v>0</v>
      </c>
      <c r="J279" s="93"/>
      <c r="K279" s="93"/>
      <c r="L279" s="93"/>
      <c r="M279" s="93"/>
      <c r="N279" s="93"/>
      <c r="O279" s="11"/>
      <c r="P279" s="204">
        <f>IFERROR(ROUND(IF($O279=Liste!$H$4,$C279*'Skema 2'!$F$24,IF($O279=Liste!$H$2,$C279,IF($O279=Liste!$H$3,"-"))),2)," ")</f>
        <v>0</v>
      </c>
      <c r="Q279" s="204">
        <f>IFERROR(ROUND(IF($O279=Liste!$H$4,$C279*'Skema 2'!$F$25,IF($O279=Liste!$H$3,$C279,IF($O279=Liste!$H$2," "))),2)," ")</f>
        <v>0</v>
      </c>
      <c r="R279" s="80" t="str">
        <f>IFERROR(Tabel5[[#This Row],[Beløb LAG
kr.]]/Tabel5[[#This Row],[Beløb pr. udgiftspost
kr.]]*Tabel5[[#This Row],[Godkendte udgifter]]," ")</f>
        <v xml:space="preserve"> </v>
      </c>
      <c r="S279" s="99" t="str">
        <f>IFERROR(Tabel5[[#This Row],[Beløb FLAG
kr.]]/Tabel5[[#This Row],[Beløb pr. udgiftspost
kr.]]*Tabel5[[#This Row],[Godkendte udgifter]]," ")</f>
        <v xml:space="preserve"> </v>
      </c>
      <c r="T279" s="155"/>
    </row>
    <row r="280" spans="1:20" x14ac:dyDescent="0.2">
      <c r="A280" s="154"/>
      <c r="B280" s="202"/>
      <c r="C280" s="17"/>
      <c r="D280" s="61"/>
      <c r="E280" s="61"/>
      <c r="F280" s="87"/>
      <c r="G280" s="109"/>
      <c r="H280" s="203"/>
      <c r="I280" s="107">
        <f>Tabel5[[#This Row],[Beløb pr. udgiftspost
kr.]]-Tabel5[[#This Row],[Ikke tilskudsberegtiget]]</f>
        <v>0</v>
      </c>
      <c r="J280" s="93"/>
      <c r="K280" s="93"/>
      <c r="L280" s="93"/>
      <c r="M280" s="93"/>
      <c r="N280" s="93"/>
      <c r="O280" s="11"/>
      <c r="P280" s="204">
        <f>IFERROR(ROUND(IF($O280=Liste!$H$4,$C280*'Skema 2'!$F$24,IF($O280=Liste!$H$2,$C280,IF($O280=Liste!$H$3,"-"))),2)," ")</f>
        <v>0</v>
      </c>
      <c r="Q280" s="204">
        <f>IFERROR(ROUND(IF($O280=Liste!$H$4,$C280*'Skema 2'!$F$25,IF($O280=Liste!$H$3,$C280,IF($O280=Liste!$H$2," "))),2)," ")</f>
        <v>0</v>
      </c>
      <c r="R280" s="80" t="str">
        <f>IFERROR(Tabel5[[#This Row],[Beløb LAG
kr.]]/Tabel5[[#This Row],[Beløb pr. udgiftspost
kr.]]*Tabel5[[#This Row],[Godkendte udgifter]]," ")</f>
        <v xml:space="preserve"> </v>
      </c>
      <c r="S280" s="99" t="str">
        <f>IFERROR(Tabel5[[#This Row],[Beløb FLAG
kr.]]/Tabel5[[#This Row],[Beløb pr. udgiftspost
kr.]]*Tabel5[[#This Row],[Godkendte udgifter]]," ")</f>
        <v xml:space="preserve"> </v>
      </c>
      <c r="T280" s="155"/>
    </row>
    <row r="281" spans="1:20" x14ac:dyDescent="0.2">
      <c r="A281" s="154"/>
      <c r="B281" s="202"/>
      <c r="C281" s="17"/>
      <c r="D281" s="61"/>
      <c r="E281" s="61"/>
      <c r="F281" s="87"/>
      <c r="G281" s="109"/>
      <c r="H281" s="203"/>
      <c r="I281" s="107">
        <f>Tabel5[[#This Row],[Beløb pr. udgiftspost
kr.]]-Tabel5[[#This Row],[Ikke tilskudsberegtiget]]</f>
        <v>0</v>
      </c>
      <c r="J281" s="93"/>
      <c r="K281" s="93"/>
      <c r="L281" s="93"/>
      <c r="M281" s="93"/>
      <c r="N281" s="93"/>
      <c r="O281" s="11"/>
      <c r="P281" s="204">
        <f>IFERROR(ROUND(IF($O281=Liste!$H$4,$C281*'Skema 2'!$F$24,IF($O281=Liste!$H$2,$C281,IF($O281=Liste!$H$3,"-"))),2)," ")</f>
        <v>0</v>
      </c>
      <c r="Q281" s="204">
        <f>IFERROR(ROUND(IF($O281=Liste!$H$4,$C281*'Skema 2'!$F$25,IF($O281=Liste!$H$3,$C281,IF($O281=Liste!$H$2," "))),2)," ")</f>
        <v>0</v>
      </c>
      <c r="R281" s="80" t="str">
        <f>IFERROR(Tabel5[[#This Row],[Beløb LAG
kr.]]/Tabel5[[#This Row],[Beløb pr. udgiftspost
kr.]]*Tabel5[[#This Row],[Godkendte udgifter]]," ")</f>
        <v xml:space="preserve"> </v>
      </c>
      <c r="S281" s="99" t="str">
        <f>IFERROR(Tabel5[[#This Row],[Beløb FLAG
kr.]]/Tabel5[[#This Row],[Beløb pr. udgiftspost
kr.]]*Tabel5[[#This Row],[Godkendte udgifter]]," ")</f>
        <v xml:space="preserve"> </v>
      </c>
      <c r="T281" s="155"/>
    </row>
    <row r="282" spans="1:20" x14ac:dyDescent="0.2">
      <c r="A282" s="154"/>
      <c r="B282" s="202"/>
      <c r="C282" s="17"/>
      <c r="D282" s="61"/>
      <c r="E282" s="61"/>
      <c r="F282" s="87"/>
      <c r="G282" s="109"/>
      <c r="H282" s="203"/>
      <c r="I282" s="107">
        <f>Tabel5[[#This Row],[Beløb pr. udgiftspost
kr.]]-Tabel5[[#This Row],[Ikke tilskudsberegtiget]]</f>
        <v>0</v>
      </c>
      <c r="J282" s="93"/>
      <c r="K282" s="93"/>
      <c r="L282" s="93"/>
      <c r="M282" s="93"/>
      <c r="N282" s="93"/>
      <c r="O282" s="11"/>
      <c r="P282" s="204">
        <f>IFERROR(ROUND(IF($O282=Liste!$H$4,$C282*'Skema 2'!$F$24,IF($O282=Liste!$H$2,$C282,IF($O282=Liste!$H$3,"-"))),2)," ")</f>
        <v>0</v>
      </c>
      <c r="Q282" s="204">
        <f>IFERROR(ROUND(IF($O282=Liste!$H$4,$C282*'Skema 2'!$F$25,IF($O282=Liste!$H$3,$C282,IF($O282=Liste!$H$2," "))),2)," ")</f>
        <v>0</v>
      </c>
      <c r="R282" s="80" t="str">
        <f>IFERROR(Tabel5[[#This Row],[Beløb LAG
kr.]]/Tabel5[[#This Row],[Beløb pr. udgiftspost
kr.]]*Tabel5[[#This Row],[Godkendte udgifter]]," ")</f>
        <v xml:space="preserve"> </v>
      </c>
      <c r="S282" s="99" t="str">
        <f>IFERROR(Tabel5[[#This Row],[Beløb FLAG
kr.]]/Tabel5[[#This Row],[Beløb pr. udgiftspost
kr.]]*Tabel5[[#This Row],[Godkendte udgifter]]," ")</f>
        <v xml:space="preserve"> </v>
      </c>
      <c r="T282" s="155"/>
    </row>
    <row r="283" spans="1:20" x14ac:dyDescent="0.2">
      <c r="A283" s="154"/>
      <c r="B283" s="202"/>
      <c r="C283" s="17"/>
      <c r="D283" s="61"/>
      <c r="E283" s="61"/>
      <c r="F283" s="87"/>
      <c r="G283" s="109"/>
      <c r="H283" s="203"/>
      <c r="I283" s="107">
        <f>Tabel5[[#This Row],[Beløb pr. udgiftspost
kr.]]-Tabel5[[#This Row],[Ikke tilskudsberegtiget]]</f>
        <v>0</v>
      </c>
      <c r="J283" s="93"/>
      <c r="K283" s="93"/>
      <c r="L283" s="93"/>
      <c r="M283" s="93"/>
      <c r="N283" s="93"/>
      <c r="O283" s="11"/>
      <c r="P283" s="204">
        <f>IFERROR(ROUND(IF($O283=Liste!$H$4,$C283*'Skema 2'!$F$24,IF($O283=Liste!$H$2,$C283,IF($O283=Liste!$H$3,"-"))),2)," ")</f>
        <v>0</v>
      </c>
      <c r="Q283" s="204">
        <f>IFERROR(ROUND(IF($O283=Liste!$H$4,$C283*'Skema 2'!$F$25,IF($O283=Liste!$H$3,$C283,IF($O283=Liste!$H$2," "))),2)," ")</f>
        <v>0</v>
      </c>
      <c r="R283" s="80" t="str">
        <f>IFERROR(Tabel5[[#This Row],[Beløb LAG
kr.]]/Tabel5[[#This Row],[Beløb pr. udgiftspost
kr.]]*Tabel5[[#This Row],[Godkendte udgifter]]," ")</f>
        <v xml:space="preserve"> </v>
      </c>
      <c r="S283" s="99" t="str">
        <f>IFERROR(Tabel5[[#This Row],[Beløb FLAG
kr.]]/Tabel5[[#This Row],[Beløb pr. udgiftspost
kr.]]*Tabel5[[#This Row],[Godkendte udgifter]]," ")</f>
        <v xml:space="preserve"> </v>
      </c>
      <c r="T283" s="155"/>
    </row>
    <row r="284" spans="1:20" x14ac:dyDescent="0.2">
      <c r="A284" s="154"/>
      <c r="B284" s="202"/>
      <c r="C284" s="17"/>
      <c r="D284" s="61"/>
      <c r="E284" s="61"/>
      <c r="F284" s="87"/>
      <c r="G284" s="109"/>
      <c r="H284" s="203"/>
      <c r="I284" s="107">
        <f>Tabel5[[#This Row],[Beløb pr. udgiftspost
kr.]]-Tabel5[[#This Row],[Ikke tilskudsberegtiget]]</f>
        <v>0</v>
      </c>
      <c r="J284" s="93"/>
      <c r="K284" s="93"/>
      <c r="L284" s="93"/>
      <c r="M284" s="93"/>
      <c r="N284" s="93"/>
      <c r="O284" s="11"/>
      <c r="P284" s="204">
        <f>IFERROR(ROUND(IF($O284=Liste!$H$4,$C284*'Skema 2'!$F$24,IF($O284=Liste!$H$2,$C284,IF($O284=Liste!$H$3,"-"))),2)," ")</f>
        <v>0</v>
      </c>
      <c r="Q284" s="204">
        <f>IFERROR(ROUND(IF($O284=Liste!$H$4,$C284*'Skema 2'!$F$25,IF($O284=Liste!$H$3,$C284,IF($O284=Liste!$H$2," "))),2)," ")</f>
        <v>0</v>
      </c>
      <c r="R284" s="80" t="str">
        <f>IFERROR(Tabel5[[#This Row],[Beløb LAG
kr.]]/Tabel5[[#This Row],[Beløb pr. udgiftspost
kr.]]*Tabel5[[#This Row],[Godkendte udgifter]]," ")</f>
        <v xml:space="preserve"> </v>
      </c>
      <c r="S284" s="99" t="str">
        <f>IFERROR(Tabel5[[#This Row],[Beløb FLAG
kr.]]/Tabel5[[#This Row],[Beløb pr. udgiftspost
kr.]]*Tabel5[[#This Row],[Godkendte udgifter]]," ")</f>
        <v xml:space="preserve"> </v>
      </c>
      <c r="T284" s="155"/>
    </row>
    <row r="285" spans="1:20" x14ac:dyDescent="0.2">
      <c r="A285" s="154"/>
      <c r="B285" s="202"/>
      <c r="C285" s="17"/>
      <c r="D285" s="61"/>
      <c r="E285" s="61"/>
      <c r="F285" s="87"/>
      <c r="G285" s="109"/>
      <c r="H285" s="203"/>
      <c r="I285" s="107">
        <f>Tabel5[[#This Row],[Beløb pr. udgiftspost
kr.]]-Tabel5[[#This Row],[Ikke tilskudsberegtiget]]</f>
        <v>0</v>
      </c>
      <c r="J285" s="93"/>
      <c r="K285" s="93"/>
      <c r="L285" s="93"/>
      <c r="M285" s="93"/>
      <c r="N285" s="93"/>
      <c r="O285" s="11"/>
      <c r="P285" s="204">
        <f>IFERROR(ROUND(IF($O285=Liste!$H$4,$C285*'Skema 2'!$F$24,IF($O285=Liste!$H$2,$C285,IF($O285=Liste!$H$3,"-"))),2)," ")</f>
        <v>0</v>
      </c>
      <c r="Q285" s="204">
        <f>IFERROR(ROUND(IF($O285=Liste!$H$4,$C285*'Skema 2'!$F$25,IF($O285=Liste!$H$3,$C285,IF($O285=Liste!$H$2," "))),2)," ")</f>
        <v>0</v>
      </c>
      <c r="R285" s="80" t="str">
        <f>IFERROR(Tabel5[[#This Row],[Beløb LAG
kr.]]/Tabel5[[#This Row],[Beløb pr. udgiftspost
kr.]]*Tabel5[[#This Row],[Godkendte udgifter]]," ")</f>
        <v xml:space="preserve"> </v>
      </c>
      <c r="S285" s="99" t="str">
        <f>IFERROR(Tabel5[[#This Row],[Beløb FLAG
kr.]]/Tabel5[[#This Row],[Beløb pr. udgiftspost
kr.]]*Tabel5[[#This Row],[Godkendte udgifter]]," ")</f>
        <v xml:space="preserve"> </v>
      </c>
      <c r="T285" s="155"/>
    </row>
    <row r="286" spans="1:20" x14ac:dyDescent="0.2">
      <c r="A286" s="154"/>
      <c r="B286" s="202"/>
      <c r="C286" s="17"/>
      <c r="D286" s="61"/>
      <c r="E286" s="61"/>
      <c r="F286" s="87"/>
      <c r="G286" s="109"/>
      <c r="H286" s="203"/>
      <c r="I286" s="107">
        <f>Tabel5[[#This Row],[Beløb pr. udgiftspost
kr.]]-Tabel5[[#This Row],[Ikke tilskudsberegtiget]]</f>
        <v>0</v>
      </c>
      <c r="J286" s="93"/>
      <c r="K286" s="93"/>
      <c r="L286" s="93"/>
      <c r="M286" s="93"/>
      <c r="N286" s="93"/>
      <c r="O286" s="11"/>
      <c r="P286" s="204">
        <f>IFERROR(ROUND(IF($O286=Liste!$H$4,$C286*'Skema 2'!$F$24,IF($O286=Liste!$H$2,$C286,IF($O286=Liste!$H$3,"-"))),2)," ")</f>
        <v>0</v>
      </c>
      <c r="Q286" s="204">
        <f>IFERROR(ROUND(IF($O286=Liste!$H$4,$C286*'Skema 2'!$F$25,IF($O286=Liste!$H$3,$C286,IF($O286=Liste!$H$2," "))),2)," ")</f>
        <v>0</v>
      </c>
      <c r="R286" s="80" t="str">
        <f>IFERROR(Tabel5[[#This Row],[Beløb LAG
kr.]]/Tabel5[[#This Row],[Beløb pr. udgiftspost
kr.]]*Tabel5[[#This Row],[Godkendte udgifter]]," ")</f>
        <v xml:space="preserve"> </v>
      </c>
      <c r="S286" s="99" t="str">
        <f>IFERROR(Tabel5[[#This Row],[Beløb FLAG
kr.]]/Tabel5[[#This Row],[Beløb pr. udgiftspost
kr.]]*Tabel5[[#This Row],[Godkendte udgifter]]," ")</f>
        <v xml:space="preserve"> </v>
      </c>
      <c r="T286" s="155"/>
    </row>
    <row r="287" spans="1:20" x14ac:dyDescent="0.2">
      <c r="A287" s="154"/>
      <c r="B287" s="202"/>
      <c r="C287" s="17"/>
      <c r="D287" s="61"/>
      <c r="E287" s="61"/>
      <c r="F287" s="87"/>
      <c r="G287" s="109"/>
      <c r="H287" s="203"/>
      <c r="I287" s="107">
        <f>Tabel5[[#This Row],[Beløb pr. udgiftspost
kr.]]-Tabel5[[#This Row],[Ikke tilskudsberegtiget]]</f>
        <v>0</v>
      </c>
      <c r="J287" s="93"/>
      <c r="K287" s="93"/>
      <c r="L287" s="93"/>
      <c r="M287" s="93"/>
      <c r="N287" s="93"/>
      <c r="O287" s="11"/>
      <c r="P287" s="204">
        <f>IFERROR(ROUND(IF($O287=Liste!$H$4,$C287*'Skema 2'!$F$24,IF($O287=Liste!$H$2,$C287,IF($O287=Liste!$H$3,"-"))),2)," ")</f>
        <v>0</v>
      </c>
      <c r="Q287" s="204">
        <f>IFERROR(ROUND(IF($O287=Liste!$H$4,$C287*'Skema 2'!$F$25,IF($O287=Liste!$H$3,$C287,IF($O287=Liste!$H$2," "))),2)," ")</f>
        <v>0</v>
      </c>
      <c r="R287" s="80" t="str">
        <f>IFERROR(Tabel5[[#This Row],[Beløb LAG
kr.]]/Tabel5[[#This Row],[Beløb pr. udgiftspost
kr.]]*Tabel5[[#This Row],[Godkendte udgifter]]," ")</f>
        <v xml:space="preserve"> </v>
      </c>
      <c r="S287" s="99" t="str">
        <f>IFERROR(Tabel5[[#This Row],[Beløb FLAG
kr.]]/Tabel5[[#This Row],[Beløb pr. udgiftspost
kr.]]*Tabel5[[#This Row],[Godkendte udgifter]]," ")</f>
        <v xml:space="preserve"> </v>
      </c>
      <c r="T287" s="155"/>
    </row>
    <row r="288" spans="1:20" x14ac:dyDescent="0.2">
      <c r="A288" s="154"/>
      <c r="B288" s="202"/>
      <c r="C288" s="17"/>
      <c r="D288" s="61"/>
      <c r="E288" s="61"/>
      <c r="F288" s="87"/>
      <c r="G288" s="109"/>
      <c r="H288" s="203"/>
      <c r="I288" s="107">
        <f>Tabel5[[#This Row],[Beløb pr. udgiftspost
kr.]]-Tabel5[[#This Row],[Ikke tilskudsberegtiget]]</f>
        <v>0</v>
      </c>
      <c r="J288" s="93"/>
      <c r="K288" s="93"/>
      <c r="L288" s="93"/>
      <c r="M288" s="93"/>
      <c r="N288" s="93"/>
      <c r="O288" s="11"/>
      <c r="P288" s="204">
        <f>IFERROR(ROUND(IF($O288=Liste!$H$4,$C288*'Skema 2'!$F$24,IF($O288=Liste!$H$2,$C288,IF($O288=Liste!$H$3,"-"))),2)," ")</f>
        <v>0</v>
      </c>
      <c r="Q288" s="204">
        <f>IFERROR(ROUND(IF($O288=Liste!$H$4,$C288*'Skema 2'!$F$25,IF($O288=Liste!$H$3,$C288,IF($O288=Liste!$H$2," "))),2)," ")</f>
        <v>0</v>
      </c>
      <c r="R288" s="80" t="str">
        <f>IFERROR(Tabel5[[#This Row],[Beløb LAG
kr.]]/Tabel5[[#This Row],[Beløb pr. udgiftspost
kr.]]*Tabel5[[#This Row],[Godkendte udgifter]]," ")</f>
        <v xml:space="preserve"> </v>
      </c>
      <c r="S288" s="99" t="str">
        <f>IFERROR(Tabel5[[#This Row],[Beløb FLAG
kr.]]/Tabel5[[#This Row],[Beløb pr. udgiftspost
kr.]]*Tabel5[[#This Row],[Godkendte udgifter]]," ")</f>
        <v xml:space="preserve"> </v>
      </c>
      <c r="T288" s="155"/>
    </row>
    <row r="289" spans="1:20" x14ac:dyDescent="0.2">
      <c r="A289" s="154"/>
      <c r="B289" s="202"/>
      <c r="C289" s="17"/>
      <c r="D289" s="61"/>
      <c r="E289" s="61"/>
      <c r="F289" s="87"/>
      <c r="G289" s="109"/>
      <c r="H289" s="203"/>
      <c r="I289" s="107">
        <f>Tabel5[[#This Row],[Beløb pr. udgiftspost
kr.]]-Tabel5[[#This Row],[Ikke tilskudsberegtiget]]</f>
        <v>0</v>
      </c>
      <c r="J289" s="93"/>
      <c r="K289" s="93"/>
      <c r="L289" s="93"/>
      <c r="M289" s="93"/>
      <c r="N289" s="93"/>
      <c r="O289" s="11"/>
      <c r="P289" s="204">
        <f>IFERROR(ROUND(IF($O289=Liste!$H$4,$C289*'Skema 2'!$F$24,IF($O289=Liste!$H$2,$C289,IF($O289=Liste!$H$3,"-"))),2)," ")</f>
        <v>0</v>
      </c>
      <c r="Q289" s="204">
        <f>IFERROR(ROUND(IF($O289=Liste!$H$4,$C289*'Skema 2'!$F$25,IF($O289=Liste!$H$3,$C289,IF($O289=Liste!$H$2," "))),2)," ")</f>
        <v>0</v>
      </c>
      <c r="R289" s="80" t="str">
        <f>IFERROR(Tabel5[[#This Row],[Beløb LAG
kr.]]/Tabel5[[#This Row],[Beløb pr. udgiftspost
kr.]]*Tabel5[[#This Row],[Godkendte udgifter]]," ")</f>
        <v xml:space="preserve"> </v>
      </c>
      <c r="S289" s="99" t="str">
        <f>IFERROR(Tabel5[[#This Row],[Beløb FLAG
kr.]]/Tabel5[[#This Row],[Beløb pr. udgiftspost
kr.]]*Tabel5[[#This Row],[Godkendte udgifter]]," ")</f>
        <v xml:space="preserve"> </v>
      </c>
      <c r="T289" s="155"/>
    </row>
    <row r="290" spans="1:20" x14ac:dyDescent="0.2">
      <c r="A290" s="154"/>
      <c r="B290" s="202"/>
      <c r="C290" s="17"/>
      <c r="D290" s="61"/>
      <c r="E290" s="61"/>
      <c r="F290" s="87"/>
      <c r="G290" s="109"/>
      <c r="H290" s="203"/>
      <c r="I290" s="107">
        <f>Tabel5[[#This Row],[Beløb pr. udgiftspost
kr.]]-Tabel5[[#This Row],[Ikke tilskudsberegtiget]]</f>
        <v>0</v>
      </c>
      <c r="J290" s="93"/>
      <c r="K290" s="93"/>
      <c r="L290" s="93"/>
      <c r="M290" s="93"/>
      <c r="N290" s="93"/>
      <c r="O290" s="11"/>
      <c r="P290" s="204">
        <f>IFERROR(ROUND(IF($O290=Liste!$H$4,$C290*'Skema 2'!$F$24,IF($O290=Liste!$H$2,$C290,IF($O290=Liste!$H$3,"-"))),2)," ")</f>
        <v>0</v>
      </c>
      <c r="Q290" s="204">
        <f>IFERROR(ROUND(IF($O290=Liste!$H$4,$C290*'Skema 2'!$F$25,IF($O290=Liste!$H$3,$C290,IF($O290=Liste!$H$2," "))),2)," ")</f>
        <v>0</v>
      </c>
      <c r="R290" s="80" t="str">
        <f>IFERROR(Tabel5[[#This Row],[Beløb LAG
kr.]]/Tabel5[[#This Row],[Beløb pr. udgiftspost
kr.]]*Tabel5[[#This Row],[Godkendte udgifter]]," ")</f>
        <v xml:space="preserve"> </v>
      </c>
      <c r="S290" s="99" t="str">
        <f>IFERROR(Tabel5[[#This Row],[Beløb FLAG
kr.]]/Tabel5[[#This Row],[Beløb pr. udgiftspost
kr.]]*Tabel5[[#This Row],[Godkendte udgifter]]," ")</f>
        <v xml:space="preserve"> </v>
      </c>
      <c r="T290" s="155"/>
    </row>
    <row r="291" spans="1:20" x14ac:dyDescent="0.2">
      <c r="A291" s="154"/>
      <c r="B291" s="202"/>
      <c r="C291" s="17"/>
      <c r="D291" s="61"/>
      <c r="E291" s="61"/>
      <c r="F291" s="87"/>
      <c r="G291" s="109"/>
      <c r="H291" s="203"/>
      <c r="I291" s="107">
        <f>Tabel5[[#This Row],[Beløb pr. udgiftspost
kr.]]-Tabel5[[#This Row],[Ikke tilskudsberegtiget]]</f>
        <v>0</v>
      </c>
      <c r="J291" s="93"/>
      <c r="K291" s="93"/>
      <c r="L291" s="93"/>
      <c r="M291" s="93"/>
      <c r="N291" s="93"/>
      <c r="O291" s="11"/>
      <c r="P291" s="204">
        <f>IFERROR(ROUND(IF($O291=Liste!$H$4,$C291*'Skema 2'!$F$24,IF($O291=Liste!$H$2,$C291,IF($O291=Liste!$H$3,"-"))),2)," ")</f>
        <v>0</v>
      </c>
      <c r="Q291" s="204">
        <f>IFERROR(ROUND(IF($O291=Liste!$H$4,$C291*'Skema 2'!$F$25,IF($O291=Liste!$H$3,$C291,IF($O291=Liste!$H$2," "))),2)," ")</f>
        <v>0</v>
      </c>
      <c r="R291" s="80" t="str">
        <f>IFERROR(Tabel5[[#This Row],[Beløb LAG
kr.]]/Tabel5[[#This Row],[Beløb pr. udgiftspost
kr.]]*Tabel5[[#This Row],[Godkendte udgifter]]," ")</f>
        <v xml:space="preserve"> </v>
      </c>
      <c r="S291" s="99" t="str">
        <f>IFERROR(Tabel5[[#This Row],[Beløb FLAG
kr.]]/Tabel5[[#This Row],[Beløb pr. udgiftspost
kr.]]*Tabel5[[#This Row],[Godkendte udgifter]]," ")</f>
        <v xml:space="preserve"> </v>
      </c>
      <c r="T291" s="155"/>
    </row>
    <row r="292" spans="1:20" x14ac:dyDescent="0.2">
      <c r="A292" s="154"/>
      <c r="B292" s="202"/>
      <c r="C292" s="17"/>
      <c r="D292" s="61"/>
      <c r="E292" s="61"/>
      <c r="F292" s="87"/>
      <c r="G292" s="109"/>
      <c r="H292" s="203"/>
      <c r="I292" s="107">
        <f>Tabel5[[#This Row],[Beløb pr. udgiftspost
kr.]]-Tabel5[[#This Row],[Ikke tilskudsberegtiget]]</f>
        <v>0</v>
      </c>
      <c r="J292" s="93"/>
      <c r="K292" s="93"/>
      <c r="L292" s="93"/>
      <c r="M292" s="93"/>
      <c r="N292" s="93"/>
      <c r="O292" s="11"/>
      <c r="P292" s="204">
        <f>IFERROR(ROUND(IF($O292=Liste!$H$4,$C292*'Skema 2'!$F$24,IF($O292=Liste!$H$2,$C292,IF($O292=Liste!$H$3,"-"))),2)," ")</f>
        <v>0</v>
      </c>
      <c r="Q292" s="204">
        <f>IFERROR(ROUND(IF($O292=Liste!$H$4,$C292*'Skema 2'!$F$25,IF($O292=Liste!$H$3,$C292,IF($O292=Liste!$H$2," "))),2)," ")</f>
        <v>0</v>
      </c>
      <c r="R292" s="80" t="str">
        <f>IFERROR(Tabel5[[#This Row],[Beløb LAG
kr.]]/Tabel5[[#This Row],[Beløb pr. udgiftspost
kr.]]*Tabel5[[#This Row],[Godkendte udgifter]]," ")</f>
        <v xml:space="preserve"> </v>
      </c>
      <c r="S292" s="99" t="str">
        <f>IFERROR(Tabel5[[#This Row],[Beløb FLAG
kr.]]/Tabel5[[#This Row],[Beløb pr. udgiftspost
kr.]]*Tabel5[[#This Row],[Godkendte udgifter]]," ")</f>
        <v xml:space="preserve"> </v>
      </c>
      <c r="T292" s="155"/>
    </row>
    <row r="293" spans="1:20" x14ac:dyDescent="0.2">
      <c r="A293" s="154"/>
      <c r="B293" s="202"/>
      <c r="C293" s="17"/>
      <c r="D293" s="61"/>
      <c r="E293" s="61"/>
      <c r="F293" s="87"/>
      <c r="G293" s="109"/>
      <c r="H293" s="203"/>
      <c r="I293" s="107">
        <f>Tabel5[[#This Row],[Beløb pr. udgiftspost
kr.]]-Tabel5[[#This Row],[Ikke tilskudsberegtiget]]</f>
        <v>0</v>
      </c>
      <c r="J293" s="93"/>
      <c r="K293" s="93"/>
      <c r="L293" s="93"/>
      <c r="M293" s="93"/>
      <c r="N293" s="93"/>
      <c r="O293" s="11"/>
      <c r="P293" s="204">
        <f>IFERROR(ROUND(IF($O293=Liste!$H$4,$C293*'Skema 2'!$F$24,IF($O293=Liste!$H$2,$C293,IF($O293=Liste!$H$3,"-"))),2)," ")</f>
        <v>0</v>
      </c>
      <c r="Q293" s="204">
        <f>IFERROR(ROUND(IF($O293=Liste!$H$4,$C293*'Skema 2'!$F$25,IF($O293=Liste!$H$3,$C293,IF($O293=Liste!$H$2," "))),2)," ")</f>
        <v>0</v>
      </c>
      <c r="R293" s="80" t="str">
        <f>IFERROR(Tabel5[[#This Row],[Beløb LAG
kr.]]/Tabel5[[#This Row],[Beløb pr. udgiftspost
kr.]]*Tabel5[[#This Row],[Godkendte udgifter]]," ")</f>
        <v xml:space="preserve"> </v>
      </c>
      <c r="S293" s="99" t="str">
        <f>IFERROR(Tabel5[[#This Row],[Beløb FLAG
kr.]]/Tabel5[[#This Row],[Beløb pr. udgiftspost
kr.]]*Tabel5[[#This Row],[Godkendte udgifter]]," ")</f>
        <v xml:space="preserve"> </v>
      </c>
      <c r="T293" s="155"/>
    </row>
    <row r="294" spans="1:20" x14ac:dyDescent="0.2">
      <c r="A294" s="154"/>
      <c r="B294" s="202"/>
      <c r="C294" s="17"/>
      <c r="D294" s="61"/>
      <c r="E294" s="61"/>
      <c r="F294" s="87"/>
      <c r="G294" s="109"/>
      <c r="H294" s="203"/>
      <c r="I294" s="107">
        <f>Tabel5[[#This Row],[Beløb pr. udgiftspost
kr.]]-Tabel5[[#This Row],[Ikke tilskudsberegtiget]]</f>
        <v>0</v>
      </c>
      <c r="J294" s="93"/>
      <c r="K294" s="93"/>
      <c r="L294" s="93"/>
      <c r="M294" s="93"/>
      <c r="N294" s="93"/>
      <c r="O294" s="11"/>
      <c r="P294" s="204">
        <f>IFERROR(ROUND(IF($O294=Liste!$H$4,$C294*'Skema 2'!$F$24,IF($O294=Liste!$H$2,$C294,IF($O294=Liste!$H$3,"-"))),2)," ")</f>
        <v>0</v>
      </c>
      <c r="Q294" s="204">
        <f>IFERROR(ROUND(IF($O294=Liste!$H$4,$C294*'Skema 2'!$F$25,IF($O294=Liste!$H$3,$C294,IF($O294=Liste!$H$2," "))),2)," ")</f>
        <v>0</v>
      </c>
      <c r="R294" s="80" t="str">
        <f>IFERROR(Tabel5[[#This Row],[Beløb LAG
kr.]]/Tabel5[[#This Row],[Beløb pr. udgiftspost
kr.]]*Tabel5[[#This Row],[Godkendte udgifter]]," ")</f>
        <v xml:space="preserve"> </v>
      </c>
      <c r="S294" s="99" t="str">
        <f>IFERROR(Tabel5[[#This Row],[Beløb FLAG
kr.]]/Tabel5[[#This Row],[Beløb pr. udgiftspost
kr.]]*Tabel5[[#This Row],[Godkendte udgifter]]," ")</f>
        <v xml:space="preserve"> </v>
      </c>
      <c r="T294" s="155"/>
    </row>
    <row r="295" spans="1:20" x14ac:dyDescent="0.2">
      <c r="A295" s="154"/>
      <c r="B295" s="202"/>
      <c r="C295" s="17"/>
      <c r="D295" s="61"/>
      <c r="E295" s="61"/>
      <c r="F295" s="87"/>
      <c r="G295" s="109"/>
      <c r="H295" s="203"/>
      <c r="I295" s="107">
        <f>Tabel5[[#This Row],[Beløb pr. udgiftspost
kr.]]-Tabel5[[#This Row],[Ikke tilskudsberegtiget]]</f>
        <v>0</v>
      </c>
      <c r="J295" s="93"/>
      <c r="K295" s="93"/>
      <c r="L295" s="93"/>
      <c r="M295" s="93"/>
      <c r="N295" s="93"/>
      <c r="O295" s="11"/>
      <c r="P295" s="204">
        <f>IFERROR(ROUND(IF($O295=Liste!$H$4,$C295*'Skema 2'!$F$24,IF($O295=Liste!$H$2,$C295,IF($O295=Liste!$H$3,"-"))),2)," ")</f>
        <v>0</v>
      </c>
      <c r="Q295" s="204">
        <f>IFERROR(ROUND(IF($O295=Liste!$H$4,$C295*'Skema 2'!$F$25,IF($O295=Liste!$H$3,$C295,IF($O295=Liste!$H$2," "))),2)," ")</f>
        <v>0</v>
      </c>
      <c r="R295" s="80" t="str">
        <f>IFERROR(Tabel5[[#This Row],[Beløb LAG
kr.]]/Tabel5[[#This Row],[Beløb pr. udgiftspost
kr.]]*Tabel5[[#This Row],[Godkendte udgifter]]," ")</f>
        <v xml:space="preserve"> </v>
      </c>
      <c r="S295" s="99" t="str">
        <f>IFERROR(Tabel5[[#This Row],[Beløb FLAG
kr.]]/Tabel5[[#This Row],[Beløb pr. udgiftspost
kr.]]*Tabel5[[#This Row],[Godkendte udgifter]]," ")</f>
        <v xml:space="preserve"> </v>
      </c>
      <c r="T295" s="155"/>
    </row>
    <row r="296" spans="1:20" x14ac:dyDescent="0.2">
      <c r="A296" s="154"/>
      <c r="B296" s="202"/>
      <c r="C296" s="17"/>
      <c r="D296" s="61"/>
      <c r="E296" s="61"/>
      <c r="F296" s="87"/>
      <c r="G296" s="109"/>
      <c r="H296" s="203"/>
      <c r="I296" s="107">
        <f>Tabel5[[#This Row],[Beløb pr. udgiftspost
kr.]]-Tabel5[[#This Row],[Ikke tilskudsberegtiget]]</f>
        <v>0</v>
      </c>
      <c r="J296" s="93"/>
      <c r="K296" s="93"/>
      <c r="L296" s="93"/>
      <c r="M296" s="93"/>
      <c r="N296" s="93"/>
      <c r="O296" s="11"/>
      <c r="P296" s="204">
        <f>IFERROR(ROUND(IF($O296=Liste!$H$4,$C296*'Skema 2'!$F$24,IF($O296=Liste!$H$2,$C296,IF($O296=Liste!$H$3,"-"))),2)," ")</f>
        <v>0</v>
      </c>
      <c r="Q296" s="204">
        <f>IFERROR(ROUND(IF($O296=Liste!$H$4,$C296*'Skema 2'!$F$25,IF($O296=Liste!$H$3,$C296,IF($O296=Liste!$H$2," "))),2)," ")</f>
        <v>0</v>
      </c>
      <c r="R296" s="80" t="str">
        <f>IFERROR(Tabel5[[#This Row],[Beløb LAG
kr.]]/Tabel5[[#This Row],[Beløb pr. udgiftspost
kr.]]*Tabel5[[#This Row],[Godkendte udgifter]]," ")</f>
        <v xml:space="preserve"> </v>
      </c>
      <c r="S296" s="99" t="str">
        <f>IFERROR(Tabel5[[#This Row],[Beløb FLAG
kr.]]/Tabel5[[#This Row],[Beløb pr. udgiftspost
kr.]]*Tabel5[[#This Row],[Godkendte udgifter]]," ")</f>
        <v xml:space="preserve"> </v>
      </c>
      <c r="T296" s="155"/>
    </row>
    <row r="297" spans="1:20" x14ac:dyDescent="0.2">
      <c r="A297" s="154"/>
      <c r="B297" s="202"/>
      <c r="C297" s="17"/>
      <c r="D297" s="61"/>
      <c r="E297" s="61"/>
      <c r="F297" s="87"/>
      <c r="G297" s="109"/>
      <c r="H297" s="203"/>
      <c r="I297" s="107">
        <f>Tabel5[[#This Row],[Beløb pr. udgiftspost
kr.]]-Tabel5[[#This Row],[Ikke tilskudsberegtiget]]</f>
        <v>0</v>
      </c>
      <c r="J297" s="93"/>
      <c r="K297" s="93"/>
      <c r="L297" s="93"/>
      <c r="M297" s="93"/>
      <c r="N297" s="93"/>
      <c r="O297" s="11"/>
      <c r="P297" s="204">
        <f>IFERROR(ROUND(IF($O297=Liste!$H$4,$C297*'Skema 2'!$F$24,IF($O297=Liste!$H$2,$C297,IF($O297=Liste!$H$3,"-"))),2)," ")</f>
        <v>0</v>
      </c>
      <c r="Q297" s="204">
        <f>IFERROR(ROUND(IF($O297=Liste!$H$4,$C297*'Skema 2'!$F$25,IF($O297=Liste!$H$3,$C297,IF($O297=Liste!$H$2," "))),2)," ")</f>
        <v>0</v>
      </c>
      <c r="R297" s="80" t="str">
        <f>IFERROR(Tabel5[[#This Row],[Beløb LAG
kr.]]/Tabel5[[#This Row],[Beløb pr. udgiftspost
kr.]]*Tabel5[[#This Row],[Godkendte udgifter]]," ")</f>
        <v xml:space="preserve"> </v>
      </c>
      <c r="S297" s="99" t="str">
        <f>IFERROR(Tabel5[[#This Row],[Beløb FLAG
kr.]]/Tabel5[[#This Row],[Beløb pr. udgiftspost
kr.]]*Tabel5[[#This Row],[Godkendte udgifter]]," ")</f>
        <v xml:space="preserve"> </v>
      </c>
      <c r="T297" s="155"/>
    </row>
    <row r="298" spans="1:20" x14ac:dyDescent="0.2">
      <c r="A298" s="154"/>
      <c r="B298" s="202"/>
      <c r="C298" s="17"/>
      <c r="D298" s="61"/>
      <c r="E298" s="61"/>
      <c r="F298" s="87"/>
      <c r="G298" s="109"/>
      <c r="H298" s="203"/>
      <c r="I298" s="107">
        <f>Tabel5[[#This Row],[Beløb pr. udgiftspost
kr.]]-Tabel5[[#This Row],[Ikke tilskudsberegtiget]]</f>
        <v>0</v>
      </c>
      <c r="J298" s="93"/>
      <c r="K298" s="93"/>
      <c r="L298" s="93"/>
      <c r="M298" s="93"/>
      <c r="N298" s="93"/>
      <c r="O298" s="11"/>
      <c r="P298" s="204">
        <f>IFERROR(ROUND(IF($O298=Liste!$H$4,$C298*'Skema 2'!$F$24,IF($O298=Liste!$H$2,$C298,IF($O298=Liste!$H$3,"-"))),2)," ")</f>
        <v>0</v>
      </c>
      <c r="Q298" s="204">
        <f>IFERROR(ROUND(IF($O298=Liste!$H$4,$C298*'Skema 2'!$F$25,IF($O298=Liste!$H$3,$C298,IF($O298=Liste!$H$2," "))),2)," ")</f>
        <v>0</v>
      </c>
      <c r="R298" s="80" t="str">
        <f>IFERROR(Tabel5[[#This Row],[Beløb LAG
kr.]]/Tabel5[[#This Row],[Beløb pr. udgiftspost
kr.]]*Tabel5[[#This Row],[Godkendte udgifter]]," ")</f>
        <v xml:space="preserve"> </v>
      </c>
      <c r="S298" s="99" t="str">
        <f>IFERROR(Tabel5[[#This Row],[Beløb FLAG
kr.]]/Tabel5[[#This Row],[Beløb pr. udgiftspost
kr.]]*Tabel5[[#This Row],[Godkendte udgifter]]," ")</f>
        <v xml:space="preserve"> </v>
      </c>
      <c r="T298" s="155"/>
    </row>
    <row r="299" spans="1:20" x14ac:dyDescent="0.2">
      <c r="A299" s="154"/>
      <c r="B299" s="202"/>
      <c r="C299" s="17"/>
      <c r="D299" s="61"/>
      <c r="E299" s="61"/>
      <c r="F299" s="87"/>
      <c r="G299" s="109"/>
      <c r="H299" s="203"/>
      <c r="I299" s="107">
        <f>Tabel5[[#This Row],[Beløb pr. udgiftspost
kr.]]-Tabel5[[#This Row],[Ikke tilskudsberegtiget]]</f>
        <v>0</v>
      </c>
      <c r="J299" s="93"/>
      <c r="K299" s="93"/>
      <c r="L299" s="93"/>
      <c r="M299" s="93"/>
      <c r="N299" s="93"/>
      <c r="O299" s="11"/>
      <c r="P299" s="204">
        <f>IFERROR(ROUND(IF($O299=Liste!$H$4,$C299*'Skema 2'!$F$24,IF($O299=Liste!$H$2,$C299,IF($O299=Liste!$H$3,"-"))),2)," ")</f>
        <v>0</v>
      </c>
      <c r="Q299" s="204">
        <f>IFERROR(ROUND(IF($O299=Liste!$H$4,$C299*'Skema 2'!$F$25,IF($O299=Liste!$H$3,$C299,IF($O299=Liste!$H$2," "))),2)," ")</f>
        <v>0</v>
      </c>
      <c r="R299" s="80" t="str">
        <f>IFERROR(Tabel5[[#This Row],[Beløb LAG
kr.]]/Tabel5[[#This Row],[Beløb pr. udgiftspost
kr.]]*Tabel5[[#This Row],[Godkendte udgifter]]," ")</f>
        <v xml:space="preserve"> </v>
      </c>
      <c r="S299" s="99" t="str">
        <f>IFERROR(Tabel5[[#This Row],[Beløb FLAG
kr.]]/Tabel5[[#This Row],[Beløb pr. udgiftspost
kr.]]*Tabel5[[#This Row],[Godkendte udgifter]]," ")</f>
        <v xml:space="preserve"> </v>
      </c>
      <c r="T299" s="155"/>
    </row>
    <row r="300" spans="1:20" x14ac:dyDescent="0.2">
      <c r="A300" s="154"/>
      <c r="B300" s="202"/>
      <c r="C300" s="17"/>
      <c r="D300" s="61"/>
      <c r="E300" s="61"/>
      <c r="F300" s="87"/>
      <c r="G300" s="109"/>
      <c r="H300" s="203"/>
      <c r="I300" s="107">
        <f>Tabel5[[#This Row],[Beløb pr. udgiftspost
kr.]]-Tabel5[[#This Row],[Ikke tilskudsberegtiget]]</f>
        <v>0</v>
      </c>
      <c r="J300" s="93"/>
      <c r="K300" s="93"/>
      <c r="L300" s="93"/>
      <c r="M300" s="93"/>
      <c r="N300" s="93"/>
      <c r="O300" s="11"/>
      <c r="P300" s="204">
        <f>IFERROR(ROUND(IF($O300=Liste!$H$4,$C300*'Skema 2'!$F$24,IF($O300=Liste!$H$2,$C300,IF($O300=Liste!$H$3,"-"))),2)," ")</f>
        <v>0</v>
      </c>
      <c r="Q300" s="204">
        <f>IFERROR(ROUND(IF($O300=Liste!$H$4,$C300*'Skema 2'!$F$25,IF($O300=Liste!$H$3,$C300,IF($O300=Liste!$H$2," "))),2)," ")</f>
        <v>0</v>
      </c>
      <c r="R300" s="80" t="str">
        <f>IFERROR(Tabel5[[#This Row],[Beløb LAG
kr.]]/Tabel5[[#This Row],[Beløb pr. udgiftspost
kr.]]*Tabel5[[#This Row],[Godkendte udgifter]]," ")</f>
        <v xml:space="preserve"> </v>
      </c>
      <c r="S300" s="99" t="str">
        <f>IFERROR(Tabel5[[#This Row],[Beløb FLAG
kr.]]/Tabel5[[#This Row],[Beløb pr. udgiftspost
kr.]]*Tabel5[[#This Row],[Godkendte udgifter]]," ")</f>
        <v xml:space="preserve"> </v>
      </c>
      <c r="T300" s="155"/>
    </row>
    <row r="301" spans="1:20" x14ac:dyDescent="0.2">
      <c r="A301" s="154"/>
      <c r="B301" s="202"/>
      <c r="C301" s="17"/>
      <c r="D301" s="61"/>
      <c r="E301" s="61"/>
      <c r="F301" s="87"/>
      <c r="G301" s="109"/>
      <c r="H301" s="203"/>
      <c r="I301" s="107">
        <f>Tabel5[[#This Row],[Beløb pr. udgiftspost
kr.]]-Tabel5[[#This Row],[Ikke tilskudsberegtiget]]</f>
        <v>0</v>
      </c>
      <c r="J301" s="93"/>
      <c r="K301" s="93"/>
      <c r="L301" s="93"/>
      <c r="M301" s="93"/>
      <c r="N301" s="93"/>
      <c r="O301" s="11"/>
      <c r="P301" s="204">
        <f>IFERROR(ROUND(IF($O301=Liste!$H$4,$C301*'Skema 2'!$F$24,IF($O301=Liste!$H$2,$C301,IF($O301=Liste!$H$3,"-"))),2)," ")</f>
        <v>0</v>
      </c>
      <c r="Q301" s="204">
        <f>IFERROR(ROUND(IF($O301=Liste!$H$4,$C301*'Skema 2'!$F$25,IF($O301=Liste!$H$3,$C301,IF($O301=Liste!$H$2," "))),2)," ")</f>
        <v>0</v>
      </c>
      <c r="R301" s="80" t="str">
        <f>IFERROR(Tabel5[[#This Row],[Beløb LAG
kr.]]/Tabel5[[#This Row],[Beløb pr. udgiftspost
kr.]]*Tabel5[[#This Row],[Godkendte udgifter]]," ")</f>
        <v xml:space="preserve"> </v>
      </c>
      <c r="S301" s="99" t="str">
        <f>IFERROR(Tabel5[[#This Row],[Beløb FLAG
kr.]]/Tabel5[[#This Row],[Beløb pr. udgiftspost
kr.]]*Tabel5[[#This Row],[Godkendte udgifter]]," ")</f>
        <v xml:space="preserve"> </v>
      </c>
      <c r="T301" s="155"/>
    </row>
    <row r="302" spans="1:20" x14ac:dyDescent="0.2">
      <c r="A302" s="154"/>
      <c r="B302" s="202"/>
      <c r="C302" s="17"/>
      <c r="D302" s="61"/>
      <c r="E302" s="61"/>
      <c r="F302" s="87"/>
      <c r="G302" s="109"/>
      <c r="H302" s="203"/>
      <c r="I302" s="107">
        <f>Tabel5[[#This Row],[Beløb pr. udgiftspost
kr.]]-Tabel5[[#This Row],[Ikke tilskudsberegtiget]]</f>
        <v>0</v>
      </c>
      <c r="J302" s="93"/>
      <c r="K302" s="93"/>
      <c r="L302" s="93"/>
      <c r="M302" s="93"/>
      <c r="N302" s="93"/>
      <c r="O302" s="11"/>
      <c r="P302" s="204">
        <f>IFERROR(ROUND(IF($O302=Liste!$H$4,$C302*'Skema 2'!$F$24,IF($O302=Liste!$H$2,$C302,IF($O302=Liste!$H$3,"-"))),2)," ")</f>
        <v>0</v>
      </c>
      <c r="Q302" s="204">
        <f>IFERROR(ROUND(IF($O302=Liste!$H$4,$C302*'Skema 2'!$F$25,IF($O302=Liste!$H$3,$C302,IF($O302=Liste!$H$2," "))),2)," ")</f>
        <v>0</v>
      </c>
      <c r="R302" s="80" t="str">
        <f>IFERROR(Tabel5[[#This Row],[Beløb LAG
kr.]]/Tabel5[[#This Row],[Beløb pr. udgiftspost
kr.]]*Tabel5[[#This Row],[Godkendte udgifter]]," ")</f>
        <v xml:space="preserve"> </v>
      </c>
      <c r="S302" s="99" t="str">
        <f>IFERROR(Tabel5[[#This Row],[Beløb FLAG
kr.]]/Tabel5[[#This Row],[Beløb pr. udgiftspost
kr.]]*Tabel5[[#This Row],[Godkendte udgifter]]," ")</f>
        <v xml:space="preserve"> </v>
      </c>
      <c r="T302" s="155"/>
    </row>
    <row r="303" spans="1:20" x14ac:dyDescent="0.2">
      <c r="A303" s="154"/>
      <c r="B303" s="202"/>
      <c r="C303" s="17"/>
      <c r="D303" s="61"/>
      <c r="E303" s="61"/>
      <c r="F303" s="87"/>
      <c r="G303" s="109"/>
      <c r="H303" s="203"/>
      <c r="I303" s="107">
        <f>Tabel5[[#This Row],[Beløb pr. udgiftspost
kr.]]-Tabel5[[#This Row],[Ikke tilskudsberegtiget]]</f>
        <v>0</v>
      </c>
      <c r="J303" s="93"/>
      <c r="K303" s="93"/>
      <c r="L303" s="93"/>
      <c r="M303" s="93"/>
      <c r="N303" s="93"/>
      <c r="O303" s="11"/>
      <c r="P303" s="204">
        <f>IFERROR(ROUND(IF($O303=Liste!$H$4,$C303*'Skema 2'!$F$24,IF($O303=Liste!$H$2,$C303,IF($O303=Liste!$H$3,"-"))),2)," ")</f>
        <v>0</v>
      </c>
      <c r="Q303" s="204">
        <f>IFERROR(ROUND(IF($O303=Liste!$H$4,$C303*'Skema 2'!$F$25,IF($O303=Liste!$H$3,$C303,IF($O303=Liste!$H$2," "))),2)," ")</f>
        <v>0</v>
      </c>
      <c r="R303" s="80" t="str">
        <f>IFERROR(Tabel5[[#This Row],[Beløb LAG
kr.]]/Tabel5[[#This Row],[Beløb pr. udgiftspost
kr.]]*Tabel5[[#This Row],[Godkendte udgifter]]," ")</f>
        <v xml:space="preserve"> </v>
      </c>
      <c r="S303" s="99" t="str">
        <f>IFERROR(Tabel5[[#This Row],[Beløb FLAG
kr.]]/Tabel5[[#This Row],[Beløb pr. udgiftspost
kr.]]*Tabel5[[#This Row],[Godkendte udgifter]]," ")</f>
        <v xml:space="preserve"> </v>
      </c>
      <c r="T303" s="155"/>
    </row>
    <row r="304" spans="1:20" x14ac:dyDescent="0.2">
      <c r="A304" s="154"/>
      <c r="B304" s="202"/>
      <c r="C304" s="17"/>
      <c r="D304" s="61"/>
      <c r="E304" s="61"/>
      <c r="F304" s="87"/>
      <c r="G304" s="109"/>
      <c r="H304" s="203"/>
      <c r="I304" s="107">
        <f>Tabel5[[#This Row],[Beløb pr. udgiftspost
kr.]]-Tabel5[[#This Row],[Ikke tilskudsberegtiget]]</f>
        <v>0</v>
      </c>
      <c r="J304" s="93"/>
      <c r="K304" s="93"/>
      <c r="L304" s="93"/>
      <c r="M304" s="93"/>
      <c r="N304" s="93"/>
      <c r="O304" s="11"/>
      <c r="P304" s="204">
        <f>IFERROR(ROUND(IF($O304=Liste!$H$4,$C304*'Skema 2'!$F$24,IF($O304=Liste!$H$2,$C304,IF($O304=Liste!$H$3,"-"))),2)," ")</f>
        <v>0</v>
      </c>
      <c r="Q304" s="204">
        <f>IFERROR(ROUND(IF($O304=Liste!$H$4,$C304*'Skema 2'!$F$25,IF($O304=Liste!$H$3,$C304,IF($O304=Liste!$H$2," "))),2)," ")</f>
        <v>0</v>
      </c>
      <c r="R304" s="80" t="str">
        <f>IFERROR(Tabel5[[#This Row],[Beløb LAG
kr.]]/Tabel5[[#This Row],[Beløb pr. udgiftspost
kr.]]*Tabel5[[#This Row],[Godkendte udgifter]]," ")</f>
        <v xml:space="preserve"> </v>
      </c>
      <c r="S304" s="99" t="str">
        <f>IFERROR(Tabel5[[#This Row],[Beløb FLAG
kr.]]/Tabel5[[#This Row],[Beløb pr. udgiftspost
kr.]]*Tabel5[[#This Row],[Godkendte udgifter]]," ")</f>
        <v xml:space="preserve"> </v>
      </c>
      <c r="T304" s="155"/>
    </row>
    <row r="305" spans="1:20" x14ac:dyDescent="0.2">
      <c r="A305" s="154"/>
      <c r="B305" s="202"/>
      <c r="C305" s="17"/>
      <c r="D305" s="61"/>
      <c r="E305" s="61"/>
      <c r="F305" s="87"/>
      <c r="G305" s="109"/>
      <c r="H305" s="203"/>
      <c r="I305" s="107">
        <f>Tabel5[[#This Row],[Beløb pr. udgiftspost
kr.]]-Tabel5[[#This Row],[Ikke tilskudsberegtiget]]</f>
        <v>0</v>
      </c>
      <c r="J305" s="93"/>
      <c r="K305" s="93"/>
      <c r="L305" s="93"/>
      <c r="M305" s="93"/>
      <c r="N305" s="93"/>
      <c r="O305" s="11"/>
      <c r="P305" s="204">
        <f>IFERROR(ROUND(IF($O305=Liste!$H$4,$C305*'Skema 2'!$F$24,IF($O305=Liste!$H$2,$C305,IF($O305=Liste!$H$3,"-"))),2)," ")</f>
        <v>0</v>
      </c>
      <c r="Q305" s="204">
        <f>IFERROR(ROUND(IF($O305=Liste!$H$4,$C305*'Skema 2'!$F$25,IF($O305=Liste!$H$3,$C305,IF($O305=Liste!$H$2," "))),2)," ")</f>
        <v>0</v>
      </c>
      <c r="R305" s="80" t="str">
        <f>IFERROR(Tabel5[[#This Row],[Beløb LAG
kr.]]/Tabel5[[#This Row],[Beløb pr. udgiftspost
kr.]]*Tabel5[[#This Row],[Godkendte udgifter]]," ")</f>
        <v xml:space="preserve"> </v>
      </c>
      <c r="S305" s="99" t="str">
        <f>IFERROR(Tabel5[[#This Row],[Beløb FLAG
kr.]]/Tabel5[[#This Row],[Beløb pr. udgiftspost
kr.]]*Tabel5[[#This Row],[Godkendte udgifter]]," ")</f>
        <v xml:space="preserve"> </v>
      </c>
      <c r="T305" s="155"/>
    </row>
    <row r="306" spans="1:20" x14ac:dyDescent="0.2">
      <c r="A306" s="154"/>
      <c r="B306" s="202"/>
      <c r="C306" s="17"/>
      <c r="D306" s="61"/>
      <c r="E306" s="61"/>
      <c r="F306" s="87"/>
      <c r="G306" s="109"/>
      <c r="H306" s="203"/>
      <c r="I306" s="107">
        <f>Tabel5[[#This Row],[Beløb pr. udgiftspost
kr.]]-Tabel5[[#This Row],[Ikke tilskudsberegtiget]]</f>
        <v>0</v>
      </c>
      <c r="J306" s="93"/>
      <c r="K306" s="93"/>
      <c r="L306" s="93"/>
      <c r="M306" s="93"/>
      <c r="N306" s="93"/>
      <c r="O306" s="11"/>
      <c r="P306" s="204">
        <f>IFERROR(ROUND(IF($O306=Liste!$H$4,$C306*'Skema 2'!$F$24,IF($O306=Liste!$H$2,$C306,IF($O306=Liste!$H$3,"-"))),2)," ")</f>
        <v>0</v>
      </c>
      <c r="Q306" s="204">
        <f>IFERROR(ROUND(IF($O306=Liste!$H$4,$C306*'Skema 2'!$F$25,IF($O306=Liste!$H$3,$C306,IF($O306=Liste!$H$2," "))),2)," ")</f>
        <v>0</v>
      </c>
      <c r="R306" s="80" t="str">
        <f>IFERROR(Tabel5[[#This Row],[Beløb LAG
kr.]]/Tabel5[[#This Row],[Beløb pr. udgiftspost
kr.]]*Tabel5[[#This Row],[Godkendte udgifter]]," ")</f>
        <v xml:space="preserve"> </v>
      </c>
      <c r="S306" s="99" t="str">
        <f>IFERROR(Tabel5[[#This Row],[Beløb FLAG
kr.]]/Tabel5[[#This Row],[Beløb pr. udgiftspost
kr.]]*Tabel5[[#This Row],[Godkendte udgifter]]," ")</f>
        <v xml:space="preserve"> </v>
      </c>
      <c r="T306" s="155"/>
    </row>
    <row r="307" spans="1:20" x14ac:dyDescent="0.2">
      <c r="A307" s="154"/>
      <c r="B307" s="202"/>
      <c r="C307" s="17"/>
      <c r="D307" s="61"/>
      <c r="E307" s="61"/>
      <c r="F307" s="87"/>
      <c r="G307" s="109"/>
      <c r="H307" s="203"/>
      <c r="I307" s="107">
        <f>Tabel5[[#This Row],[Beløb pr. udgiftspost
kr.]]-Tabel5[[#This Row],[Ikke tilskudsberegtiget]]</f>
        <v>0</v>
      </c>
      <c r="J307" s="93"/>
      <c r="K307" s="93"/>
      <c r="L307" s="93"/>
      <c r="M307" s="93"/>
      <c r="N307" s="93"/>
      <c r="O307" s="11"/>
      <c r="P307" s="204">
        <f>IFERROR(ROUND(IF($O307=Liste!$H$4,$C307*'Skema 2'!$F$24,IF($O307=Liste!$H$2,$C307,IF($O307=Liste!$H$3,"-"))),2)," ")</f>
        <v>0</v>
      </c>
      <c r="Q307" s="204">
        <f>IFERROR(ROUND(IF($O307=Liste!$H$4,$C307*'Skema 2'!$F$25,IF($O307=Liste!$H$3,$C307,IF($O307=Liste!$H$2," "))),2)," ")</f>
        <v>0</v>
      </c>
      <c r="R307" s="80" t="str">
        <f>IFERROR(Tabel5[[#This Row],[Beløb LAG
kr.]]/Tabel5[[#This Row],[Beløb pr. udgiftspost
kr.]]*Tabel5[[#This Row],[Godkendte udgifter]]," ")</f>
        <v xml:space="preserve"> </v>
      </c>
      <c r="S307" s="99" t="str">
        <f>IFERROR(Tabel5[[#This Row],[Beløb FLAG
kr.]]/Tabel5[[#This Row],[Beløb pr. udgiftspost
kr.]]*Tabel5[[#This Row],[Godkendte udgifter]]," ")</f>
        <v xml:space="preserve"> </v>
      </c>
      <c r="T307" s="155"/>
    </row>
    <row r="308" spans="1:20" x14ac:dyDescent="0.2">
      <c r="A308" s="154"/>
      <c r="B308" s="202"/>
      <c r="C308" s="17"/>
      <c r="D308" s="61"/>
      <c r="E308" s="61"/>
      <c r="F308" s="87"/>
      <c r="G308" s="109"/>
      <c r="H308" s="203"/>
      <c r="I308" s="107">
        <f>Tabel5[[#This Row],[Beløb pr. udgiftspost
kr.]]-Tabel5[[#This Row],[Ikke tilskudsberegtiget]]</f>
        <v>0</v>
      </c>
      <c r="J308" s="93"/>
      <c r="K308" s="93"/>
      <c r="L308" s="93"/>
      <c r="M308" s="93"/>
      <c r="N308" s="93"/>
      <c r="O308" s="11"/>
      <c r="P308" s="204">
        <f>IFERROR(ROUND(IF($O308=Liste!$H$4,$C308*'Skema 2'!$F$24,IF($O308=Liste!$H$2,$C308,IF($O308=Liste!$H$3,"-"))),2)," ")</f>
        <v>0</v>
      </c>
      <c r="Q308" s="204">
        <f>IFERROR(ROUND(IF($O308=Liste!$H$4,$C308*'Skema 2'!$F$25,IF($O308=Liste!$H$3,$C308,IF($O308=Liste!$H$2," "))),2)," ")</f>
        <v>0</v>
      </c>
      <c r="R308" s="80" t="str">
        <f>IFERROR(Tabel5[[#This Row],[Beløb LAG
kr.]]/Tabel5[[#This Row],[Beløb pr. udgiftspost
kr.]]*Tabel5[[#This Row],[Godkendte udgifter]]," ")</f>
        <v xml:space="preserve"> </v>
      </c>
      <c r="S308" s="99" t="str">
        <f>IFERROR(Tabel5[[#This Row],[Beløb FLAG
kr.]]/Tabel5[[#This Row],[Beløb pr. udgiftspost
kr.]]*Tabel5[[#This Row],[Godkendte udgifter]]," ")</f>
        <v xml:space="preserve"> </v>
      </c>
      <c r="T308" s="155"/>
    </row>
    <row r="309" spans="1:20" x14ac:dyDescent="0.2">
      <c r="A309" s="154"/>
      <c r="B309" s="202"/>
      <c r="C309" s="17"/>
      <c r="D309" s="61"/>
      <c r="E309" s="61"/>
      <c r="F309" s="87"/>
      <c r="G309" s="109"/>
      <c r="H309" s="203"/>
      <c r="I309" s="107">
        <f>Tabel5[[#This Row],[Beløb pr. udgiftspost
kr.]]-Tabel5[[#This Row],[Ikke tilskudsberegtiget]]</f>
        <v>0</v>
      </c>
      <c r="J309" s="93"/>
      <c r="K309" s="93"/>
      <c r="L309" s="93"/>
      <c r="M309" s="93"/>
      <c r="N309" s="93"/>
      <c r="O309" s="11"/>
      <c r="P309" s="204">
        <f>IFERROR(ROUND(IF($O309=Liste!$H$4,$C309*'Skema 2'!$F$24,IF($O309=Liste!$H$2,$C309,IF($O309=Liste!$H$3,"-"))),2)," ")</f>
        <v>0</v>
      </c>
      <c r="Q309" s="204">
        <f>IFERROR(ROUND(IF($O309=Liste!$H$4,$C309*'Skema 2'!$F$25,IF($O309=Liste!$H$3,$C309,IF($O309=Liste!$H$2," "))),2)," ")</f>
        <v>0</v>
      </c>
      <c r="R309" s="80" t="str">
        <f>IFERROR(Tabel5[[#This Row],[Beløb LAG
kr.]]/Tabel5[[#This Row],[Beløb pr. udgiftspost
kr.]]*Tabel5[[#This Row],[Godkendte udgifter]]," ")</f>
        <v xml:space="preserve"> </v>
      </c>
      <c r="S309" s="99" t="str">
        <f>IFERROR(Tabel5[[#This Row],[Beløb FLAG
kr.]]/Tabel5[[#This Row],[Beløb pr. udgiftspost
kr.]]*Tabel5[[#This Row],[Godkendte udgifter]]," ")</f>
        <v xml:space="preserve"> </v>
      </c>
      <c r="T309" s="155"/>
    </row>
    <row r="310" spans="1:20" x14ac:dyDescent="0.2">
      <c r="A310" s="154"/>
      <c r="B310" s="202"/>
      <c r="C310" s="17"/>
      <c r="D310" s="61"/>
      <c r="E310" s="61"/>
      <c r="F310" s="87"/>
      <c r="G310" s="109"/>
      <c r="H310" s="203"/>
      <c r="I310" s="107">
        <f>Tabel5[[#This Row],[Beløb pr. udgiftspost
kr.]]-Tabel5[[#This Row],[Ikke tilskudsberegtiget]]</f>
        <v>0</v>
      </c>
      <c r="J310" s="93"/>
      <c r="K310" s="93"/>
      <c r="L310" s="93"/>
      <c r="M310" s="93"/>
      <c r="N310" s="93"/>
      <c r="O310" s="11"/>
      <c r="P310" s="204">
        <f>IFERROR(ROUND(IF($O310=Liste!$H$4,$C310*'Skema 2'!$F$24,IF($O310=Liste!$H$2,$C310,IF($O310=Liste!$H$3,"-"))),2)," ")</f>
        <v>0</v>
      </c>
      <c r="Q310" s="204">
        <f>IFERROR(ROUND(IF($O310=Liste!$H$4,$C310*'Skema 2'!$F$25,IF($O310=Liste!$H$3,$C310,IF($O310=Liste!$H$2," "))),2)," ")</f>
        <v>0</v>
      </c>
      <c r="R310" s="80" t="str">
        <f>IFERROR(Tabel5[[#This Row],[Beløb LAG
kr.]]/Tabel5[[#This Row],[Beløb pr. udgiftspost
kr.]]*Tabel5[[#This Row],[Godkendte udgifter]]," ")</f>
        <v xml:space="preserve"> </v>
      </c>
      <c r="S310" s="99" t="str">
        <f>IFERROR(Tabel5[[#This Row],[Beløb FLAG
kr.]]/Tabel5[[#This Row],[Beløb pr. udgiftspost
kr.]]*Tabel5[[#This Row],[Godkendte udgifter]]," ")</f>
        <v xml:space="preserve"> </v>
      </c>
      <c r="T310" s="155"/>
    </row>
    <row r="311" spans="1:20" x14ac:dyDescent="0.2">
      <c r="A311" s="154"/>
      <c r="B311" s="202"/>
      <c r="C311" s="17"/>
      <c r="D311" s="61"/>
      <c r="E311" s="61"/>
      <c r="F311" s="87"/>
      <c r="G311" s="109"/>
      <c r="H311" s="203"/>
      <c r="I311" s="107">
        <f>Tabel5[[#This Row],[Beløb pr. udgiftspost
kr.]]-Tabel5[[#This Row],[Ikke tilskudsberegtiget]]</f>
        <v>0</v>
      </c>
      <c r="J311" s="93"/>
      <c r="K311" s="93"/>
      <c r="L311" s="93"/>
      <c r="M311" s="93"/>
      <c r="N311" s="93"/>
      <c r="O311" s="11"/>
      <c r="P311" s="204">
        <f>IFERROR(ROUND(IF($O311=Liste!$H$4,$C311*'Skema 2'!$F$24,IF($O311=Liste!$H$2,$C311,IF($O311=Liste!$H$3,"-"))),2)," ")</f>
        <v>0</v>
      </c>
      <c r="Q311" s="204">
        <f>IFERROR(ROUND(IF($O311=Liste!$H$4,$C311*'Skema 2'!$F$25,IF($O311=Liste!$H$3,$C311,IF($O311=Liste!$H$2," "))),2)," ")</f>
        <v>0</v>
      </c>
      <c r="R311" s="80" t="str">
        <f>IFERROR(Tabel5[[#This Row],[Beløb LAG
kr.]]/Tabel5[[#This Row],[Beløb pr. udgiftspost
kr.]]*Tabel5[[#This Row],[Godkendte udgifter]]," ")</f>
        <v xml:space="preserve"> </v>
      </c>
      <c r="S311" s="99" t="str">
        <f>IFERROR(Tabel5[[#This Row],[Beløb FLAG
kr.]]/Tabel5[[#This Row],[Beløb pr. udgiftspost
kr.]]*Tabel5[[#This Row],[Godkendte udgifter]]," ")</f>
        <v xml:space="preserve"> </v>
      </c>
      <c r="T311" s="155"/>
    </row>
    <row r="312" spans="1:20" x14ac:dyDescent="0.2">
      <c r="A312" s="154"/>
      <c r="B312" s="202"/>
      <c r="C312" s="17"/>
      <c r="D312" s="61"/>
      <c r="E312" s="61"/>
      <c r="F312" s="87"/>
      <c r="G312" s="109"/>
      <c r="H312" s="203"/>
      <c r="I312" s="107">
        <f>Tabel5[[#This Row],[Beløb pr. udgiftspost
kr.]]-Tabel5[[#This Row],[Ikke tilskudsberegtiget]]</f>
        <v>0</v>
      </c>
      <c r="J312" s="93"/>
      <c r="K312" s="93"/>
      <c r="L312" s="93"/>
      <c r="M312" s="93"/>
      <c r="N312" s="93"/>
      <c r="O312" s="11"/>
      <c r="P312" s="204">
        <f>IFERROR(ROUND(IF($O312=Liste!$H$4,$C312*'Skema 2'!$F$24,IF($O312=Liste!$H$2,$C312,IF($O312=Liste!$H$3,"-"))),2)," ")</f>
        <v>0</v>
      </c>
      <c r="Q312" s="204">
        <f>IFERROR(ROUND(IF($O312=Liste!$H$4,$C312*'Skema 2'!$F$25,IF($O312=Liste!$H$3,$C312,IF($O312=Liste!$H$2," "))),2)," ")</f>
        <v>0</v>
      </c>
      <c r="R312" s="80" t="str">
        <f>IFERROR(Tabel5[[#This Row],[Beløb LAG
kr.]]/Tabel5[[#This Row],[Beløb pr. udgiftspost
kr.]]*Tabel5[[#This Row],[Godkendte udgifter]]," ")</f>
        <v xml:space="preserve"> </v>
      </c>
      <c r="S312" s="99" t="str">
        <f>IFERROR(Tabel5[[#This Row],[Beløb FLAG
kr.]]/Tabel5[[#This Row],[Beløb pr. udgiftspost
kr.]]*Tabel5[[#This Row],[Godkendte udgifter]]," ")</f>
        <v xml:space="preserve"> </v>
      </c>
      <c r="T312" s="155"/>
    </row>
    <row r="313" spans="1:20" x14ac:dyDescent="0.2">
      <c r="A313" s="154"/>
      <c r="B313" s="202"/>
      <c r="C313" s="17"/>
      <c r="D313" s="61"/>
      <c r="E313" s="61"/>
      <c r="F313" s="87"/>
      <c r="G313" s="109"/>
      <c r="H313" s="203"/>
      <c r="I313" s="107">
        <f>Tabel5[[#This Row],[Beløb pr. udgiftspost
kr.]]-Tabel5[[#This Row],[Ikke tilskudsberegtiget]]</f>
        <v>0</v>
      </c>
      <c r="J313" s="93"/>
      <c r="K313" s="93"/>
      <c r="L313" s="93"/>
      <c r="M313" s="93"/>
      <c r="N313" s="93"/>
      <c r="O313" s="11"/>
      <c r="P313" s="204">
        <f>IFERROR(ROUND(IF($O313=Liste!$H$4,$C313*'Skema 2'!$F$24,IF($O313=Liste!$H$2,$C313,IF($O313=Liste!$H$3,"-"))),2)," ")</f>
        <v>0</v>
      </c>
      <c r="Q313" s="204">
        <f>IFERROR(ROUND(IF($O313=Liste!$H$4,$C313*'Skema 2'!$F$25,IF($O313=Liste!$H$3,$C313,IF($O313=Liste!$H$2," "))),2)," ")</f>
        <v>0</v>
      </c>
      <c r="R313" s="80" t="str">
        <f>IFERROR(Tabel5[[#This Row],[Beløb LAG
kr.]]/Tabel5[[#This Row],[Beløb pr. udgiftspost
kr.]]*Tabel5[[#This Row],[Godkendte udgifter]]," ")</f>
        <v xml:space="preserve"> </v>
      </c>
      <c r="S313" s="99" t="str">
        <f>IFERROR(Tabel5[[#This Row],[Beløb FLAG
kr.]]/Tabel5[[#This Row],[Beløb pr. udgiftspost
kr.]]*Tabel5[[#This Row],[Godkendte udgifter]]," ")</f>
        <v xml:space="preserve"> </v>
      </c>
      <c r="T313" s="155"/>
    </row>
    <row r="314" spans="1:20" x14ac:dyDescent="0.2">
      <c r="A314" s="154"/>
      <c r="B314" s="202"/>
      <c r="C314" s="17"/>
      <c r="D314" s="61"/>
      <c r="E314" s="61"/>
      <c r="F314" s="87"/>
      <c r="G314" s="109"/>
      <c r="H314" s="203"/>
      <c r="I314" s="107">
        <f>Tabel5[[#This Row],[Beløb pr. udgiftspost
kr.]]-Tabel5[[#This Row],[Ikke tilskudsberegtiget]]</f>
        <v>0</v>
      </c>
      <c r="J314" s="93"/>
      <c r="K314" s="93"/>
      <c r="L314" s="93"/>
      <c r="M314" s="93"/>
      <c r="N314" s="93"/>
      <c r="O314" s="11"/>
      <c r="P314" s="204">
        <f>IFERROR(ROUND(IF($O314=Liste!$H$4,$C314*'Skema 2'!$F$24,IF($O314=Liste!$H$2,$C314,IF($O314=Liste!$H$3,"-"))),2)," ")</f>
        <v>0</v>
      </c>
      <c r="Q314" s="204">
        <f>IFERROR(ROUND(IF($O314=Liste!$H$4,$C314*'Skema 2'!$F$25,IF($O314=Liste!$H$3,$C314,IF($O314=Liste!$H$2," "))),2)," ")</f>
        <v>0</v>
      </c>
      <c r="R314" s="80" t="str">
        <f>IFERROR(Tabel5[[#This Row],[Beløb LAG
kr.]]/Tabel5[[#This Row],[Beløb pr. udgiftspost
kr.]]*Tabel5[[#This Row],[Godkendte udgifter]]," ")</f>
        <v xml:space="preserve"> </v>
      </c>
      <c r="S314" s="99" t="str">
        <f>IFERROR(Tabel5[[#This Row],[Beløb FLAG
kr.]]/Tabel5[[#This Row],[Beløb pr. udgiftspost
kr.]]*Tabel5[[#This Row],[Godkendte udgifter]]," ")</f>
        <v xml:space="preserve"> </v>
      </c>
      <c r="T314" s="155"/>
    </row>
    <row r="315" spans="1:20" x14ac:dyDescent="0.2">
      <c r="A315" s="154"/>
      <c r="B315" s="202"/>
      <c r="C315" s="17"/>
      <c r="D315" s="61"/>
      <c r="E315" s="61"/>
      <c r="F315" s="87"/>
      <c r="G315" s="109"/>
      <c r="H315" s="203"/>
      <c r="I315" s="107">
        <f>Tabel5[[#This Row],[Beløb pr. udgiftspost
kr.]]-Tabel5[[#This Row],[Ikke tilskudsberegtiget]]</f>
        <v>0</v>
      </c>
      <c r="J315" s="93"/>
      <c r="K315" s="93"/>
      <c r="L315" s="93"/>
      <c r="M315" s="93"/>
      <c r="N315" s="93"/>
      <c r="O315" s="11"/>
      <c r="P315" s="204">
        <f>IFERROR(ROUND(IF($O315=Liste!$H$4,$C315*'Skema 2'!$F$24,IF($O315=Liste!$H$2,$C315,IF($O315=Liste!$H$3,"-"))),2)," ")</f>
        <v>0</v>
      </c>
      <c r="Q315" s="204">
        <f>IFERROR(ROUND(IF($O315=Liste!$H$4,$C315*'Skema 2'!$F$25,IF($O315=Liste!$H$3,$C315,IF($O315=Liste!$H$2," "))),2)," ")</f>
        <v>0</v>
      </c>
      <c r="R315" s="80" t="str">
        <f>IFERROR(Tabel5[[#This Row],[Beløb LAG
kr.]]/Tabel5[[#This Row],[Beløb pr. udgiftspost
kr.]]*Tabel5[[#This Row],[Godkendte udgifter]]," ")</f>
        <v xml:space="preserve"> </v>
      </c>
      <c r="S315" s="99" t="str">
        <f>IFERROR(Tabel5[[#This Row],[Beløb FLAG
kr.]]/Tabel5[[#This Row],[Beløb pr. udgiftspost
kr.]]*Tabel5[[#This Row],[Godkendte udgifter]]," ")</f>
        <v xml:space="preserve"> </v>
      </c>
      <c r="T315" s="155"/>
    </row>
    <row r="316" spans="1:20" x14ac:dyDescent="0.2">
      <c r="A316" s="154"/>
      <c r="B316" s="202"/>
      <c r="C316" s="17"/>
      <c r="D316" s="61"/>
      <c r="E316" s="61"/>
      <c r="F316" s="87"/>
      <c r="G316" s="109"/>
      <c r="H316" s="203"/>
      <c r="I316" s="107">
        <f>Tabel5[[#This Row],[Beløb pr. udgiftspost
kr.]]-Tabel5[[#This Row],[Ikke tilskudsberegtiget]]</f>
        <v>0</v>
      </c>
      <c r="J316" s="93"/>
      <c r="K316" s="93"/>
      <c r="L316" s="93"/>
      <c r="M316" s="93"/>
      <c r="N316" s="93"/>
      <c r="O316" s="11"/>
      <c r="P316" s="204">
        <f>IFERROR(ROUND(IF($O316=Liste!$H$4,$C316*'Skema 2'!$F$24,IF($O316=Liste!$H$2,$C316,IF($O316=Liste!$H$3,"-"))),2)," ")</f>
        <v>0</v>
      </c>
      <c r="Q316" s="204">
        <f>IFERROR(ROUND(IF($O316=Liste!$H$4,$C316*'Skema 2'!$F$25,IF($O316=Liste!$H$3,$C316,IF($O316=Liste!$H$2," "))),2)," ")</f>
        <v>0</v>
      </c>
      <c r="R316" s="80" t="str">
        <f>IFERROR(Tabel5[[#This Row],[Beløb LAG
kr.]]/Tabel5[[#This Row],[Beløb pr. udgiftspost
kr.]]*Tabel5[[#This Row],[Godkendte udgifter]]," ")</f>
        <v xml:space="preserve"> </v>
      </c>
      <c r="S316" s="99" t="str">
        <f>IFERROR(Tabel5[[#This Row],[Beløb FLAG
kr.]]/Tabel5[[#This Row],[Beløb pr. udgiftspost
kr.]]*Tabel5[[#This Row],[Godkendte udgifter]]," ")</f>
        <v xml:space="preserve"> </v>
      </c>
      <c r="T316" s="155"/>
    </row>
    <row r="317" spans="1:20" x14ac:dyDescent="0.2">
      <c r="A317" s="154"/>
      <c r="B317" s="202"/>
      <c r="C317" s="17"/>
      <c r="D317" s="61"/>
      <c r="E317" s="61"/>
      <c r="F317" s="87"/>
      <c r="G317" s="109"/>
      <c r="H317" s="203"/>
      <c r="I317" s="107">
        <f>Tabel5[[#This Row],[Beløb pr. udgiftspost
kr.]]-Tabel5[[#This Row],[Ikke tilskudsberegtiget]]</f>
        <v>0</v>
      </c>
      <c r="J317" s="93"/>
      <c r="K317" s="93"/>
      <c r="L317" s="93"/>
      <c r="M317" s="93"/>
      <c r="N317" s="93"/>
      <c r="O317" s="11"/>
      <c r="P317" s="204">
        <f>IFERROR(ROUND(IF($O317=Liste!$H$4,$C317*'Skema 2'!$F$24,IF($O317=Liste!$H$2,$C317,IF($O317=Liste!$H$3,"-"))),2)," ")</f>
        <v>0</v>
      </c>
      <c r="Q317" s="204">
        <f>IFERROR(ROUND(IF($O317=Liste!$H$4,$C317*'Skema 2'!$F$25,IF($O317=Liste!$H$3,$C317,IF($O317=Liste!$H$2," "))),2)," ")</f>
        <v>0</v>
      </c>
      <c r="R317" s="80" t="str">
        <f>IFERROR(Tabel5[[#This Row],[Beløb LAG
kr.]]/Tabel5[[#This Row],[Beløb pr. udgiftspost
kr.]]*Tabel5[[#This Row],[Godkendte udgifter]]," ")</f>
        <v xml:space="preserve"> </v>
      </c>
      <c r="S317" s="99" t="str">
        <f>IFERROR(Tabel5[[#This Row],[Beløb FLAG
kr.]]/Tabel5[[#This Row],[Beløb pr. udgiftspost
kr.]]*Tabel5[[#This Row],[Godkendte udgifter]]," ")</f>
        <v xml:space="preserve"> </v>
      </c>
      <c r="T317" s="155"/>
    </row>
    <row r="318" spans="1:20" x14ac:dyDescent="0.2">
      <c r="A318" s="154"/>
      <c r="B318" s="202"/>
      <c r="C318" s="17"/>
      <c r="D318" s="61"/>
      <c r="E318" s="61"/>
      <c r="F318" s="87"/>
      <c r="G318" s="109"/>
      <c r="H318" s="203"/>
      <c r="I318" s="107">
        <f>Tabel5[[#This Row],[Beløb pr. udgiftspost
kr.]]-Tabel5[[#This Row],[Ikke tilskudsberegtiget]]</f>
        <v>0</v>
      </c>
      <c r="J318" s="93"/>
      <c r="K318" s="93"/>
      <c r="L318" s="93"/>
      <c r="M318" s="93"/>
      <c r="N318" s="93"/>
      <c r="O318" s="11"/>
      <c r="P318" s="204">
        <f>IFERROR(ROUND(IF($O318=Liste!$H$4,$C318*'Skema 2'!$F$24,IF($O318=Liste!$H$2,$C318,IF($O318=Liste!$H$3,"-"))),2)," ")</f>
        <v>0</v>
      </c>
      <c r="Q318" s="204">
        <f>IFERROR(ROUND(IF($O318=Liste!$H$4,$C318*'Skema 2'!$F$25,IF($O318=Liste!$H$3,$C318,IF($O318=Liste!$H$2," "))),2)," ")</f>
        <v>0</v>
      </c>
      <c r="R318" s="80" t="str">
        <f>IFERROR(Tabel5[[#This Row],[Beløb LAG
kr.]]/Tabel5[[#This Row],[Beløb pr. udgiftspost
kr.]]*Tabel5[[#This Row],[Godkendte udgifter]]," ")</f>
        <v xml:space="preserve"> </v>
      </c>
      <c r="S318" s="99" t="str">
        <f>IFERROR(Tabel5[[#This Row],[Beløb FLAG
kr.]]/Tabel5[[#This Row],[Beløb pr. udgiftspost
kr.]]*Tabel5[[#This Row],[Godkendte udgifter]]," ")</f>
        <v xml:space="preserve"> </v>
      </c>
      <c r="T318" s="155"/>
    </row>
    <row r="319" spans="1:20" x14ac:dyDescent="0.2">
      <c r="A319" s="154"/>
      <c r="B319" s="202"/>
      <c r="C319" s="17"/>
      <c r="D319" s="61"/>
      <c r="E319" s="61"/>
      <c r="F319" s="87"/>
      <c r="G319" s="109"/>
      <c r="H319" s="203"/>
      <c r="I319" s="107">
        <f>Tabel5[[#This Row],[Beløb pr. udgiftspost
kr.]]-Tabel5[[#This Row],[Ikke tilskudsberegtiget]]</f>
        <v>0</v>
      </c>
      <c r="J319" s="93"/>
      <c r="K319" s="93"/>
      <c r="L319" s="93"/>
      <c r="M319" s="93"/>
      <c r="N319" s="93"/>
      <c r="O319" s="11"/>
      <c r="P319" s="204">
        <f>IFERROR(ROUND(IF($O319=Liste!$H$4,$C319*'Skema 2'!$F$24,IF($O319=Liste!$H$2,$C319,IF($O319=Liste!$H$3,"-"))),2)," ")</f>
        <v>0</v>
      </c>
      <c r="Q319" s="204">
        <f>IFERROR(ROUND(IF($O319=Liste!$H$4,$C319*'Skema 2'!$F$25,IF($O319=Liste!$H$3,$C319,IF($O319=Liste!$H$2," "))),2)," ")</f>
        <v>0</v>
      </c>
      <c r="R319" s="80" t="str">
        <f>IFERROR(Tabel5[[#This Row],[Beløb LAG
kr.]]/Tabel5[[#This Row],[Beløb pr. udgiftspost
kr.]]*Tabel5[[#This Row],[Godkendte udgifter]]," ")</f>
        <v xml:space="preserve"> </v>
      </c>
      <c r="S319" s="99" t="str">
        <f>IFERROR(Tabel5[[#This Row],[Beløb FLAG
kr.]]/Tabel5[[#This Row],[Beløb pr. udgiftspost
kr.]]*Tabel5[[#This Row],[Godkendte udgifter]]," ")</f>
        <v xml:space="preserve"> </v>
      </c>
      <c r="T319" s="155"/>
    </row>
    <row r="320" spans="1:20" x14ac:dyDescent="0.2">
      <c r="A320" s="154"/>
      <c r="B320" s="202"/>
      <c r="C320" s="17"/>
      <c r="D320" s="61"/>
      <c r="E320" s="61"/>
      <c r="F320" s="87"/>
      <c r="G320" s="109"/>
      <c r="H320" s="203"/>
      <c r="I320" s="107">
        <f>Tabel5[[#This Row],[Beløb pr. udgiftspost
kr.]]-Tabel5[[#This Row],[Ikke tilskudsberegtiget]]</f>
        <v>0</v>
      </c>
      <c r="J320" s="93"/>
      <c r="K320" s="93"/>
      <c r="L320" s="93"/>
      <c r="M320" s="93"/>
      <c r="N320" s="93"/>
      <c r="O320" s="11"/>
      <c r="P320" s="204">
        <f>IFERROR(ROUND(IF($O320=Liste!$H$4,$C320*'Skema 2'!$F$24,IF($O320=Liste!$H$2,$C320,IF($O320=Liste!$H$3,"-"))),2)," ")</f>
        <v>0</v>
      </c>
      <c r="Q320" s="204">
        <f>IFERROR(ROUND(IF($O320=Liste!$H$4,$C320*'Skema 2'!$F$25,IF($O320=Liste!$H$3,$C320,IF($O320=Liste!$H$2," "))),2)," ")</f>
        <v>0</v>
      </c>
      <c r="R320" s="80" t="str">
        <f>IFERROR(Tabel5[[#This Row],[Beløb LAG
kr.]]/Tabel5[[#This Row],[Beløb pr. udgiftspost
kr.]]*Tabel5[[#This Row],[Godkendte udgifter]]," ")</f>
        <v xml:space="preserve"> </v>
      </c>
      <c r="S320" s="99" t="str">
        <f>IFERROR(Tabel5[[#This Row],[Beløb FLAG
kr.]]/Tabel5[[#This Row],[Beløb pr. udgiftspost
kr.]]*Tabel5[[#This Row],[Godkendte udgifter]]," ")</f>
        <v xml:space="preserve"> </v>
      </c>
      <c r="T320" s="155"/>
    </row>
    <row r="321" spans="1:20" x14ac:dyDescent="0.2">
      <c r="A321" s="154"/>
      <c r="B321" s="202"/>
      <c r="C321" s="17"/>
      <c r="D321" s="61"/>
      <c r="E321" s="61"/>
      <c r="F321" s="87"/>
      <c r="G321" s="109"/>
      <c r="H321" s="203"/>
      <c r="I321" s="107">
        <f>Tabel5[[#This Row],[Beløb pr. udgiftspost
kr.]]-Tabel5[[#This Row],[Ikke tilskudsberegtiget]]</f>
        <v>0</v>
      </c>
      <c r="J321" s="93"/>
      <c r="K321" s="93"/>
      <c r="L321" s="93"/>
      <c r="M321" s="93"/>
      <c r="N321" s="93"/>
      <c r="O321" s="11"/>
      <c r="P321" s="204">
        <f>IFERROR(ROUND(IF($O321=Liste!$H$4,$C321*'Skema 2'!$F$24,IF($O321=Liste!$H$2,$C321,IF($O321=Liste!$H$3,"-"))),2)," ")</f>
        <v>0</v>
      </c>
      <c r="Q321" s="204">
        <f>IFERROR(ROUND(IF($O321=Liste!$H$4,$C321*'Skema 2'!$F$25,IF($O321=Liste!$H$3,$C321,IF($O321=Liste!$H$2," "))),2)," ")</f>
        <v>0</v>
      </c>
      <c r="R321" s="80" t="str">
        <f>IFERROR(Tabel5[[#This Row],[Beløb LAG
kr.]]/Tabel5[[#This Row],[Beløb pr. udgiftspost
kr.]]*Tabel5[[#This Row],[Godkendte udgifter]]," ")</f>
        <v xml:space="preserve"> </v>
      </c>
      <c r="S321" s="99" t="str">
        <f>IFERROR(Tabel5[[#This Row],[Beløb FLAG
kr.]]/Tabel5[[#This Row],[Beløb pr. udgiftspost
kr.]]*Tabel5[[#This Row],[Godkendte udgifter]]," ")</f>
        <v xml:space="preserve"> </v>
      </c>
      <c r="T321" s="155"/>
    </row>
    <row r="322" spans="1:20" x14ac:dyDescent="0.2">
      <c r="A322" s="154"/>
      <c r="B322" s="202"/>
      <c r="C322" s="17"/>
      <c r="D322" s="61"/>
      <c r="E322" s="61"/>
      <c r="F322" s="87"/>
      <c r="G322" s="109"/>
      <c r="H322" s="203"/>
      <c r="I322" s="107">
        <f>Tabel5[[#This Row],[Beløb pr. udgiftspost
kr.]]-Tabel5[[#This Row],[Ikke tilskudsberegtiget]]</f>
        <v>0</v>
      </c>
      <c r="J322" s="93"/>
      <c r="K322" s="93"/>
      <c r="L322" s="93"/>
      <c r="M322" s="93"/>
      <c r="N322" s="93"/>
      <c r="O322" s="11"/>
      <c r="P322" s="204">
        <f>IFERROR(ROUND(IF($O322=Liste!$H$4,$C322*'Skema 2'!$F$24,IF($O322=Liste!$H$2,$C322,IF($O322=Liste!$H$3,"-"))),2)," ")</f>
        <v>0</v>
      </c>
      <c r="Q322" s="204">
        <f>IFERROR(ROUND(IF($O322=Liste!$H$4,$C322*'Skema 2'!$F$25,IF($O322=Liste!$H$3,$C322,IF($O322=Liste!$H$2," "))),2)," ")</f>
        <v>0</v>
      </c>
      <c r="R322" s="80" t="str">
        <f>IFERROR(Tabel5[[#This Row],[Beløb LAG
kr.]]/Tabel5[[#This Row],[Beløb pr. udgiftspost
kr.]]*Tabel5[[#This Row],[Godkendte udgifter]]," ")</f>
        <v xml:space="preserve"> </v>
      </c>
      <c r="S322" s="99" t="str">
        <f>IFERROR(Tabel5[[#This Row],[Beløb FLAG
kr.]]/Tabel5[[#This Row],[Beløb pr. udgiftspost
kr.]]*Tabel5[[#This Row],[Godkendte udgifter]]," ")</f>
        <v xml:space="preserve"> </v>
      </c>
      <c r="T322" s="155"/>
    </row>
    <row r="323" spans="1:20" x14ac:dyDescent="0.2">
      <c r="A323" s="154"/>
      <c r="B323" s="202"/>
      <c r="C323" s="17"/>
      <c r="D323" s="61"/>
      <c r="E323" s="61"/>
      <c r="F323" s="87"/>
      <c r="G323" s="109"/>
      <c r="H323" s="203"/>
      <c r="I323" s="107">
        <f>Tabel5[[#This Row],[Beløb pr. udgiftspost
kr.]]-Tabel5[[#This Row],[Ikke tilskudsberegtiget]]</f>
        <v>0</v>
      </c>
      <c r="J323" s="93"/>
      <c r="K323" s="93"/>
      <c r="L323" s="93"/>
      <c r="M323" s="93"/>
      <c r="N323" s="93"/>
      <c r="O323" s="11"/>
      <c r="P323" s="204">
        <f>IFERROR(ROUND(IF($O323=Liste!$H$4,$C323*'Skema 2'!$F$24,IF($O323=Liste!$H$2,$C323,IF($O323=Liste!$H$3,"-"))),2)," ")</f>
        <v>0</v>
      </c>
      <c r="Q323" s="204">
        <f>IFERROR(ROUND(IF($O323=Liste!$H$4,$C323*'Skema 2'!$F$25,IF($O323=Liste!$H$3,$C323,IF($O323=Liste!$H$2," "))),2)," ")</f>
        <v>0</v>
      </c>
      <c r="R323" s="80" t="str">
        <f>IFERROR(Tabel5[[#This Row],[Beløb LAG
kr.]]/Tabel5[[#This Row],[Beløb pr. udgiftspost
kr.]]*Tabel5[[#This Row],[Godkendte udgifter]]," ")</f>
        <v xml:space="preserve"> </v>
      </c>
      <c r="S323" s="99" t="str">
        <f>IFERROR(Tabel5[[#This Row],[Beløb FLAG
kr.]]/Tabel5[[#This Row],[Beløb pr. udgiftspost
kr.]]*Tabel5[[#This Row],[Godkendte udgifter]]," ")</f>
        <v xml:space="preserve"> </v>
      </c>
      <c r="T323" s="155"/>
    </row>
    <row r="324" spans="1:20" x14ac:dyDescent="0.2">
      <c r="A324" s="154"/>
      <c r="B324" s="202"/>
      <c r="C324" s="17"/>
      <c r="D324" s="61"/>
      <c r="E324" s="61"/>
      <c r="F324" s="87"/>
      <c r="G324" s="109"/>
      <c r="H324" s="203"/>
      <c r="I324" s="107">
        <f>Tabel5[[#This Row],[Beløb pr. udgiftspost
kr.]]-Tabel5[[#This Row],[Ikke tilskudsberegtiget]]</f>
        <v>0</v>
      </c>
      <c r="J324" s="93"/>
      <c r="K324" s="93"/>
      <c r="L324" s="93"/>
      <c r="M324" s="93"/>
      <c r="N324" s="93"/>
      <c r="O324" s="11"/>
      <c r="P324" s="204">
        <f>IFERROR(ROUND(IF($O324=Liste!$H$4,$C324*'Skema 2'!$F$24,IF($O324=Liste!$H$2,$C324,IF($O324=Liste!$H$3,"-"))),2)," ")</f>
        <v>0</v>
      </c>
      <c r="Q324" s="204">
        <f>IFERROR(ROUND(IF($O324=Liste!$H$4,$C324*'Skema 2'!$F$25,IF($O324=Liste!$H$3,$C324,IF($O324=Liste!$H$2," "))),2)," ")</f>
        <v>0</v>
      </c>
      <c r="R324" s="80" t="str">
        <f>IFERROR(Tabel5[[#This Row],[Beløb LAG
kr.]]/Tabel5[[#This Row],[Beløb pr. udgiftspost
kr.]]*Tabel5[[#This Row],[Godkendte udgifter]]," ")</f>
        <v xml:space="preserve"> </v>
      </c>
      <c r="S324" s="99" t="str">
        <f>IFERROR(Tabel5[[#This Row],[Beløb FLAG
kr.]]/Tabel5[[#This Row],[Beløb pr. udgiftspost
kr.]]*Tabel5[[#This Row],[Godkendte udgifter]]," ")</f>
        <v xml:space="preserve"> </v>
      </c>
      <c r="T324" s="155"/>
    </row>
    <row r="325" spans="1:20" x14ac:dyDescent="0.2">
      <c r="A325" s="154"/>
      <c r="B325" s="202"/>
      <c r="C325" s="17"/>
      <c r="D325" s="61"/>
      <c r="E325" s="61"/>
      <c r="F325" s="87"/>
      <c r="G325" s="109"/>
      <c r="H325" s="203"/>
      <c r="I325" s="107">
        <f>Tabel5[[#This Row],[Beløb pr. udgiftspost
kr.]]-Tabel5[[#This Row],[Ikke tilskudsberegtiget]]</f>
        <v>0</v>
      </c>
      <c r="J325" s="93"/>
      <c r="K325" s="93"/>
      <c r="L325" s="93"/>
      <c r="M325" s="93"/>
      <c r="N325" s="93"/>
      <c r="O325" s="11"/>
      <c r="P325" s="204">
        <f>IFERROR(ROUND(IF($O325=Liste!$H$4,$C325*'Skema 2'!$F$24,IF($O325=Liste!$H$2,$C325,IF($O325=Liste!$H$3,"-"))),2)," ")</f>
        <v>0</v>
      </c>
      <c r="Q325" s="204">
        <f>IFERROR(ROUND(IF($O325=Liste!$H$4,$C325*'Skema 2'!$F$25,IF($O325=Liste!$H$3,$C325,IF($O325=Liste!$H$2," "))),2)," ")</f>
        <v>0</v>
      </c>
      <c r="R325" s="80" t="str">
        <f>IFERROR(Tabel5[[#This Row],[Beløb LAG
kr.]]/Tabel5[[#This Row],[Beløb pr. udgiftspost
kr.]]*Tabel5[[#This Row],[Godkendte udgifter]]," ")</f>
        <v xml:space="preserve"> </v>
      </c>
      <c r="S325" s="99" t="str">
        <f>IFERROR(Tabel5[[#This Row],[Beløb FLAG
kr.]]/Tabel5[[#This Row],[Beløb pr. udgiftspost
kr.]]*Tabel5[[#This Row],[Godkendte udgifter]]," ")</f>
        <v xml:space="preserve"> </v>
      </c>
      <c r="T325" s="155"/>
    </row>
    <row r="326" spans="1:20" x14ac:dyDescent="0.2">
      <c r="A326" s="154"/>
      <c r="B326" s="202"/>
      <c r="C326" s="17"/>
      <c r="D326" s="61"/>
      <c r="E326" s="61"/>
      <c r="F326" s="87"/>
      <c r="G326" s="109"/>
      <c r="H326" s="203"/>
      <c r="I326" s="107">
        <f>Tabel5[[#This Row],[Beløb pr. udgiftspost
kr.]]-Tabel5[[#This Row],[Ikke tilskudsberegtiget]]</f>
        <v>0</v>
      </c>
      <c r="J326" s="93"/>
      <c r="K326" s="93"/>
      <c r="L326" s="93"/>
      <c r="M326" s="93"/>
      <c r="N326" s="93"/>
      <c r="O326" s="11"/>
      <c r="P326" s="204">
        <f>IFERROR(ROUND(IF($O326=Liste!$H$4,$C326*'Skema 2'!$F$24,IF($O326=Liste!$H$2,$C326,IF($O326=Liste!$H$3,"-"))),2)," ")</f>
        <v>0</v>
      </c>
      <c r="Q326" s="204">
        <f>IFERROR(ROUND(IF($O326=Liste!$H$4,$C326*'Skema 2'!$F$25,IF($O326=Liste!$H$3,$C326,IF($O326=Liste!$H$2," "))),2)," ")</f>
        <v>0</v>
      </c>
      <c r="R326" s="80" t="str">
        <f>IFERROR(Tabel5[[#This Row],[Beløb LAG
kr.]]/Tabel5[[#This Row],[Beløb pr. udgiftspost
kr.]]*Tabel5[[#This Row],[Godkendte udgifter]]," ")</f>
        <v xml:space="preserve"> </v>
      </c>
      <c r="S326" s="99" t="str">
        <f>IFERROR(Tabel5[[#This Row],[Beløb FLAG
kr.]]/Tabel5[[#This Row],[Beløb pr. udgiftspost
kr.]]*Tabel5[[#This Row],[Godkendte udgifter]]," ")</f>
        <v xml:space="preserve"> </v>
      </c>
      <c r="T326" s="155"/>
    </row>
    <row r="327" spans="1:20" x14ac:dyDescent="0.2">
      <c r="A327" s="154"/>
      <c r="B327" s="202"/>
      <c r="C327" s="17"/>
      <c r="D327" s="61"/>
      <c r="E327" s="61"/>
      <c r="F327" s="87"/>
      <c r="G327" s="109"/>
      <c r="H327" s="203"/>
      <c r="I327" s="107">
        <f>Tabel5[[#This Row],[Beløb pr. udgiftspost
kr.]]-Tabel5[[#This Row],[Ikke tilskudsberegtiget]]</f>
        <v>0</v>
      </c>
      <c r="J327" s="93"/>
      <c r="K327" s="93"/>
      <c r="L327" s="93"/>
      <c r="M327" s="93"/>
      <c r="N327" s="93"/>
      <c r="O327" s="11"/>
      <c r="P327" s="204">
        <f>IFERROR(ROUND(IF($O327=Liste!$H$4,$C327*'Skema 2'!$F$24,IF($O327=Liste!$H$2,$C327,IF($O327=Liste!$H$3,"-"))),2)," ")</f>
        <v>0</v>
      </c>
      <c r="Q327" s="204">
        <f>IFERROR(ROUND(IF($O327=Liste!$H$4,$C327*'Skema 2'!$F$25,IF($O327=Liste!$H$3,$C327,IF($O327=Liste!$H$2," "))),2)," ")</f>
        <v>0</v>
      </c>
      <c r="R327" s="80" t="str">
        <f>IFERROR(Tabel5[[#This Row],[Beløb LAG
kr.]]/Tabel5[[#This Row],[Beløb pr. udgiftspost
kr.]]*Tabel5[[#This Row],[Godkendte udgifter]]," ")</f>
        <v xml:space="preserve"> </v>
      </c>
      <c r="S327" s="99" t="str">
        <f>IFERROR(Tabel5[[#This Row],[Beløb FLAG
kr.]]/Tabel5[[#This Row],[Beløb pr. udgiftspost
kr.]]*Tabel5[[#This Row],[Godkendte udgifter]]," ")</f>
        <v xml:space="preserve"> </v>
      </c>
      <c r="T327" s="155"/>
    </row>
    <row r="328" spans="1:20" x14ac:dyDescent="0.2">
      <c r="A328" s="154"/>
      <c r="B328" s="202"/>
      <c r="C328" s="17"/>
      <c r="D328" s="61"/>
      <c r="E328" s="61"/>
      <c r="F328" s="87"/>
      <c r="G328" s="109"/>
      <c r="H328" s="203"/>
      <c r="I328" s="107">
        <f>Tabel5[[#This Row],[Beløb pr. udgiftspost
kr.]]-Tabel5[[#This Row],[Ikke tilskudsberegtiget]]</f>
        <v>0</v>
      </c>
      <c r="J328" s="93"/>
      <c r="K328" s="93"/>
      <c r="L328" s="93"/>
      <c r="M328" s="93"/>
      <c r="N328" s="93"/>
      <c r="O328" s="11"/>
      <c r="P328" s="204">
        <f>IFERROR(ROUND(IF($O328=Liste!$H$4,$C328*'Skema 2'!$F$24,IF($O328=Liste!$H$2,$C328,IF($O328=Liste!$H$3,"-"))),2)," ")</f>
        <v>0</v>
      </c>
      <c r="Q328" s="204">
        <f>IFERROR(ROUND(IF($O328=Liste!$H$4,$C328*'Skema 2'!$F$25,IF($O328=Liste!$H$3,$C328,IF($O328=Liste!$H$2," "))),2)," ")</f>
        <v>0</v>
      </c>
      <c r="R328" s="80" t="str">
        <f>IFERROR(Tabel5[[#This Row],[Beløb LAG
kr.]]/Tabel5[[#This Row],[Beløb pr. udgiftspost
kr.]]*Tabel5[[#This Row],[Godkendte udgifter]]," ")</f>
        <v xml:space="preserve"> </v>
      </c>
      <c r="S328" s="99" t="str">
        <f>IFERROR(Tabel5[[#This Row],[Beløb FLAG
kr.]]/Tabel5[[#This Row],[Beløb pr. udgiftspost
kr.]]*Tabel5[[#This Row],[Godkendte udgifter]]," ")</f>
        <v xml:space="preserve"> </v>
      </c>
      <c r="T328" s="155"/>
    </row>
    <row r="329" spans="1:20" x14ac:dyDescent="0.2">
      <c r="A329" s="154"/>
      <c r="B329" s="202"/>
      <c r="C329" s="17"/>
      <c r="D329" s="61"/>
      <c r="E329" s="61"/>
      <c r="F329" s="87"/>
      <c r="G329" s="109"/>
      <c r="H329" s="203"/>
      <c r="I329" s="107">
        <f>Tabel5[[#This Row],[Beløb pr. udgiftspost
kr.]]-Tabel5[[#This Row],[Ikke tilskudsberegtiget]]</f>
        <v>0</v>
      </c>
      <c r="J329" s="93"/>
      <c r="K329" s="93"/>
      <c r="L329" s="93"/>
      <c r="M329" s="93"/>
      <c r="N329" s="93"/>
      <c r="O329" s="11"/>
      <c r="P329" s="204">
        <f>IFERROR(ROUND(IF($O329=Liste!$H$4,$C329*'Skema 2'!$F$24,IF($O329=Liste!$H$2,$C329,IF($O329=Liste!$H$3,"-"))),2)," ")</f>
        <v>0</v>
      </c>
      <c r="Q329" s="204">
        <f>IFERROR(ROUND(IF($O329=Liste!$H$4,$C329*'Skema 2'!$F$25,IF($O329=Liste!$H$3,$C329,IF($O329=Liste!$H$2," "))),2)," ")</f>
        <v>0</v>
      </c>
      <c r="R329" s="80" t="str">
        <f>IFERROR(Tabel5[[#This Row],[Beløb LAG
kr.]]/Tabel5[[#This Row],[Beløb pr. udgiftspost
kr.]]*Tabel5[[#This Row],[Godkendte udgifter]]," ")</f>
        <v xml:space="preserve"> </v>
      </c>
      <c r="S329" s="99" t="str">
        <f>IFERROR(Tabel5[[#This Row],[Beløb FLAG
kr.]]/Tabel5[[#This Row],[Beløb pr. udgiftspost
kr.]]*Tabel5[[#This Row],[Godkendte udgifter]]," ")</f>
        <v xml:space="preserve"> </v>
      </c>
      <c r="T329" s="155"/>
    </row>
    <row r="330" spans="1:20" x14ac:dyDescent="0.2">
      <c r="A330" s="154"/>
      <c r="B330" s="202"/>
      <c r="C330" s="17"/>
      <c r="D330" s="61"/>
      <c r="E330" s="61"/>
      <c r="F330" s="87"/>
      <c r="G330" s="109"/>
      <c r="H330" s="203"/>
      <c r="I330" s="107">
        <f>Tabel5[[#This Row],[Beløb pr. udgiftspost
kr.]]-Tabel5[[#This Row],[Ikke tilskudsberegtiget]]</f>
        <v>0</v>
      </c>
      <c r="J330" s="93"/>
      <c r="K330" s="93"/>
      <c r="L330" s="93"/>
      <c r="M330" s="93"/>
      <c r="N330" s="93"/>
      <c r="O330" s="11"/>
      <c r="P330" s="204">
        <f>IFERROR(ROUND(IF($O330=Liste!$H$4,$C330*'Skema 2'!$F$24,IF($O330=Liste!$H$2,$C330,IF($O330=Liste!$H$3,"-"))),2)," ")</f>
        <v>0</v>
      </c>
      <c r="Q330" s="204">
        <f>IFERROR(ROUND(IF($O330=Liste!$H$4,$C330*'Skema 2'!$F$25,IF($O330=Liste!$H$3,$C330,IF($O330=Liste!$H$2," "))),2)," ")</f>
        <v>0</v>
      </c>
      <c r="R330" s="80" t="str">
        <f>IFERROR(Tabel5[[#This Row],[Beløb LAG
kr.]]/Tabel5[[#This Row],[Beløb pr. udgiftspost
kr.]]*Tabel5[[#This Row],[Godkendte udgifter]]," ")</f>
        <v xml:space="preserve"> </v>
      </c>
      <c r="S330" s="99" t="str">
        <f>IFERROR(Tabel5[[#This Row],[Beløb FLAG
kr.]]/Tabel5[[#This Row],[Beløb pr. udgiftspost
kr.]]*Tabel5[[#This Row],[Godkendte udgifter]]," ")</f>
        <v xml:space="preserve"> </v>
      </c>
      <c r="T330" s="155"/>
    </row>
    <row r="331" spans="1:20" x14ac:dyDescent="0.2">
      <c r="A331" s="154"/>
      <c r="B331" s="202"/>
      <c r="C331" s="17"/>
      <c r="D331" s="61"/>
      <c r="E331" s="61"/>
      <c r="F331" s="87"/>
      <c r="G331" s="109"/>
      <c r="H331" s="203"/>
      <c r="I331" s="107">
        <f>Tabel5[[#This Row],[Beløb pr. udgiftspost
kr.]]-Tabel5[[#This Row],[Ikke tilskudsberegtiget]]</f>
        <v>0</v>
      </c>
      <c r="J331" s="93"/>
      <c r="K331" s="93"/>
      <c r="L331" s="93"/>
      <c r="M331" s="93"/>
      <c r="N331" s="93"/>
      <c r="O331" s="11"/>
      <c r="P331" s="204">
        <f>IFERROR(ROUND(IF($O331=Liste!$H$4,$C331*'Skema 2'!$F$24,IF($O331=Liste!$H$2,$C331,IF($O331=Liste!$H$3,"-"))),2)," ")</f>
        <v>0</v>
      </c>
      <c r="Q331" s="204">
        <f>IFERROR(ROUND(IF($O331=Liste!$H$4,$C331*'Skema 2'!$F$25,IF($O331=Liste!$H$3,$C331,IF($O331=Liste!$H$2," "))),2)," ")</f>
        <v>0</v>
      </c>
      <c r="R331" s="80" t="str">
        <f>IFERROR(Tabel5[[#This Row],[Beløb LAG
kr.]]/Tabel5[[#This Row],[Beløb pr. udgiftspost
kr.]]*Tabel5[[#This Row],[Godkendte udgifter]]," ")</f>
        <v xml:space="preserve"> </v>
      </c>
      <c r="S331" s="99" t="str">
        <f>IFERROR(Tabel5[[#This Row],[Beløb FLAG
kr.]]/Tabel5[[#This Row],[Beløb pr. udgiftspost
kr.]]*Tabel5[[#This Row],[Godkendte udgifter]]," ")</f>
        <v xml:space="preserve"> </v>
      </c>
      <c r="T331" s="155"/>
    </row>
    <row r="332" spans="1:20" x14ac:dyDescent="0.2">
      <c r="A332" s="154"/>
      <c r="B332" s="202"/>
      <c r="C332" s="17"/>
      <c r="D332" s="61"/>
      <c r="E332" s="61"/>
      <c r="F332" s="87"/>
      <c r="G332" s="109"/>
      <c r="H332" s="203"/>
      <c r="I332" s="107">
        <f>Tabel5[[#This Row],[Beløb pr. udgiftspost
kr.]]-Tabel5[[#This Row],[Ikke tilskudsberegtiget]]</f>
        <v>0</v>
      </c>
      <c r="J332" s="93"/>
      <c r="K332" s="93"/>
      <c r="L332" s="93"/>
      <c r="M332" s="93"/>
      <c r="N332" s="93"/>
      <c r="O332" s="11"/>
      <c r="P332" s="204">
        <f>IFERROR(ROUND(IF($O332=Liste!$H$4,$C332*'Skema 2'!$F$24,IF($O332=Liste!$H$2,$C332,IF($O332=Liste!$H$3,"-"))),2)," ")</f>
        <v>0</v>
      </c>
      <c r="Q332" s="204">
        <f>IFERROR(ROUND(IF($O332=Liste!$H$4,$C332*'Skema 2'!$F$25,IF($O332=Liste!$H$3,$C332,IF($O332=Liste!$H$2," "))),2)," ")</f>
        <v>0</v>
      </c>
      <c r="R332" s="80" t="str">
        <f>IFERROR(Tabel5[[#This Row],[Beløb LAG
kr.]]/Tabel5[[#This Row],[Beløb pr. udgiftspost
kr.]]*Tabel5[[#This Row],[Godkendte udgifter]]," ")</f>
        <v xml:space="preserve"> </v>
      </c>
      <c r="S332" s="99" t="str">
        <f>IFERROR(Tabel5[[#This Row],[Beløb FLAG
kr.]]/Tabel5[[#This Row],[Beløb pr. udgiftspost
kr.]]*Tabel5[[#This Row],[Godkendte udgifter]]," ")</f>
        <v xml:space="preserve"> </v>
      </c>
      <c r="T332" s="155"/>
    </row>
    <row r="333" spans="1:20" x14ac:dyDescent="0.2">
      <c r="A333" s="154"/>
      <c r="B333" s="202"/>
      <c r="C333" s="17"/>
      <c r="D333" s="61"/>
      <c r="E333" s="61"/>
      <c r="F333" s="87"/>
      <c r="G333" s="109"/>
      <c r="H333" s="203"/>
      <c r="I333" s="107">
        <f>Tabel5[[#This Row],[Beløb pr. udgiftspost
kr.]]-Tabel5[[#This Row],[Ikke tilskudsberegtiget]]</f>
        <v>0</v>
      </c>
      <c r="J333" s="93"/>
      <c r="K333" s="93"/>
      <c r="L333" s="93"/>
      <c r="M333" s="93"/>
      <c r="N333" s="93"/>
      <c r="O333" s="11"/>
      <c r="P333" s="204">
        <f>IFERROR(ROUND(IF($O333=Liste!$H$4,$C333*'Skema 2'!$F$24,IF($O333=Liste!$H$2,$C333,IF($O333=Liste!$H$3,"-"))),2)," ")</f>
        <v>0</v>
      </c>
      <c r="Q333" s="204">
        <f>IFERROR(ROUND(IF($O333=Liste!$H$4,$C333*'Skema 2'!$F$25,IF($O333=Liste!$H$3,$C333,IF($O333=Liste!$H$2," "))),2)," ")</f>
        <v>0</v>
      </c>
      <c r="R333" s="80" t="str">
        <f>IFERROR(Tabel5[[#This Row],[Beløb LAG
kr.]]/Tabel5[[#This Row],[Beløb pr. udgiftspost
kr.]]*Tabel5[[#This Row],[Godkendte udgifter]]," ")</f>
        <v xml:space="preserve"> </v>
      </c>
      <c r="S333" s="99" t="str">
        <f>IFERROR(Tabel5[[#This Row],[Beløb FLAG
kr.]]/Tabel5[[#This Row],[Beløb pr. udgiftspost
kr.]]*Tabel5[[#This Row],[Godkendte udgifter]]," ")</f>
        <v xml:space="preserve"> </v>
      </c>
      <c r="T333" s="155"/>
    </row>
    <row r="334" spans="1:20" x14ac:dyDescent="0.2">
      <c r="A334" s="154"/>
      <c r="B334" s="202"/>
      <c r="C334" s="17"/>
      <c r="D334" s="61"/>
      <c r="E334" s="61"/>
      <c r="F334" s="87"/>
      <c r="G334" s="109"/>
      <c r="H334" s="203"/>
      <c r="I334" s="107">
        <f>Tabel5[[#This Row],[Beløb pr. udgiftspost
kr.]]-Tabel5[[#This Row],[Ikke tilskudsberegtiget]]</f>
        <v>0</v>
      </c>
      <c r="J334" s="93"/>
      <c r="K334" s="93"/>
      <c r="L334" s="93"/>
      <c r="M334" s="93"/>
      <c r="N334" s="93"/>
      <c r="O334" s="11"/>
      <c r="P334" s="204">
        <f>IFERROR(ROUND(IF($O334=Liste!$H$4,$C334*'Skema 2'!$F$24,IF($O334=Liste!$H$2,$C334,IF($O334=Liste!$H$3,"-"))),2)," ")</f>
        <v>0</v>
      </c>
      <c r="Q334" s="204">
        <f>IFERROR(ROUND(IF($O334=Liste!$H$4,$C334*'Skema 2'!$F$25,IF($O334=Liste!$H$3,$C334,IF($O334=Liste!$H$2," "))),2)," ")</f>
        <v>0</v>
      </c>
      <c r="R334" s="80" t="str">
        <f>IFERROR(Tabel5[[#This Row],[Beløb LAG
kr.]]/Tabel5[[#This Row],[Beløb pr. udgiftspost
kr.]]*Tabel5[[#This Row],[Godkendte udgifter]]," ")</f>
        <v xml:space="preserve"> </v>
      </c>
      <c r="S334" s="99" t="str">
        <f>IFERROR(Tabel5[[#This Row],[Beløb FLAG
kr.]]/Tabel5[[#This Row],[Beløb pr. udgiftspost
kr.]]*Tabel5[[#This Row],[Godkendte udgifter]]," ")</f>
        <v xml:space="preserve"> </v>
      </c>
      <c r="T334" s="155"/>
    </row>
    <row r="335" spans="1:20" x14ac:dyDescent="0.2">
      <c r="A335" s="154"/>
      <c r="B335" s="202"/>
      <c r="C335" s="17"/>
      <c r="D335" s="61"/>
      <c r="E335" s="61"/>
      <c r="F335" s="87"/>
      <c r="G335" s="109"/>
      <c r="H335" s="203"/>
      <c r="I335" s="107">
        <f>Tabel5[[#This Row],[Beløb pr. udgiftspost
kr.]]-Tabel5[[#This Row],[Ikke tilskudsberegtiget]]</f>
        <v>0</v>
      </c>
      <c r="J335" s="93"/>
      <c r="K335" s="93"/>
      <c r="L335" s="93"/>
      <c r="M335" s="93"/>
      <c r="N335" s="93"/>
      <c r="O335" s="11"/>
      <c r="P335" s="204">
        <f>IFERROR(ROUND(IF($O335=Liste!$H$4,$C335*'Skema 2'!$F$24,IF($O335=Liste!$H$2,$C335,IF($O335=Liste!$H$3,"-"))),2)," ")</f>
        <v>0</v>
      </c>
      <c r="Q335" s="204">
        <f>IFERROR(ROUND(IF($O335=Liste!$H$4,$C335*'Skema 2'!$F$25,IF($O335=Liste!$H$3,$C335,IF($O335=Liste!$H$2," "))),2)," ")</f>
        <v>0</v>
      </c>
      <c r="R335" s="80" t="str">
        <f>IFERROR(Tabel5[[#This Row],[Beløb LAG
kr.]]/Tabel5[[#This Row],[Beløb pr. udgiftspost
kr.]]*Tabel5[[#This Row],[Godkendte udgifter]]," ")</f>
        <v xml:space="preserve"> </v>
      </c>
      <c r="S335" s="99" t="str">
        <f>IFERROR(Tabel5[[#This Row],[Beløb FLAG
kr.]]/Tabel5[[#This Row],[Beløb pr. udgiftspost
kr.]]*Tabel5[[#This Row],[Godkendte udgifter]]," ")</f>
        <v xml:space="preserve"> </v>
      </c>
      <c r="T335" s="155"/>
    </row>
    <row r="336" spans="1:20" x14ac:dyDescent="0.2">
      <c r="A336" s="154"/>
      <c r="B336" s="202"/>
      <c r="C336" s="17"/>
      <c r="D336" s="61"/>
      <c r="E336" s="61"/>
      <c r="F336" s="87"/>
      <c r="G336" s="109"/>
      <c r="H336" s="203"/>
      <c r="I336" s="107">
        <f>Tabel5[[#This Row],[Beløb pr. udgiftspost
kr.]]-Tabel5[[#This Row],[Ikke tilskudsberegtiget]]</f>
        <v>0</v>
      </c>
      <c r="J336" s="93"/>
      <c r="K336" s="93"/>
      <c r="L336" s="93"/>
      <c r="M336" s="93"/>
      <c r="N336" s="93"/>
      <c r="O336" s="11"/>
      <c r="P336" s="204">
        <f>IFERROR(ROUND(IF($O336=Liste!$H$4,$C336*'Skema 2'!$F$24,IF($O336=Liste!$H$2,$C336,IF($O336=Liste!$H$3,"-"))),2)," ")</f>
        <v>0</v>
      </c>
      <c r="Q336" s="204">
        <f>IFERROR(ROUND(IF($O336=Liste!$H$4,$C336*'Skema 2'!$F$25,IF($O336=Liste!$H$3,$C336,IF($O336=Liste!$H$2," "))),2)," ")</f>
        <v>0</v>
      </c>
      <c r="R336" s="80" t="str">
        <f>IFERROR(Tabel5[[#This Row],[Beløb LAG
kr.]]/Tabel5[[#This Row],[Beløb pr. udgiftspost
kr.]]*Tabel5[[#This Row],[Godkendte udgifter]]," ")</f>
        <v xml:space="preserve"> </v>
      </c>
      <c r="S336" s="99" t="str">
        <f>IFERROR(Tabel5[[#This Row],[Beløb FLAG
kr.]]/Tabel5[[#This Row],[Beløb pr. udgiftspost
kr.]]*Tabel5[[#This Row],[Godkendte udgifter]]," ")</f>
        <v xml:space="preserve"> </v>
      </c>
      <c r="T336" s="155"/>
    </row>
    <row r="337" spans="1:20" x14ac:dyDescent="0.2">
      <c r="A337" s="154"/>
      <c r="B337" s="202"/>
      <c r="C337" s="17"/>
      <c r="D337" s="61"/>
      <c r="E337" s="61"/>
      <c r="F337" s="87"/>
      <c r="G337" s="109"/>
      <c r="H337" s="203"/>
      <c r="I337" s="107">
        <f>Tabel5[[#This Row],[Beløb pr. udgiftspost
kr.]]-Tabel5[[#This Row],[Ikke tilskudsberegtiget]]</f>
        <v>0</v>
      </c>
      <c r="J337" s="93"/>
      <c r="K337" s="93"/>
      <c r="L337" s="93"/>
      <c r="M337" s="93"/>
      <c r="N337" s="93"/>
      <c r="O337" s="11"/>
      <c r="P337" s="204">
        <f>IFERROR(ROUND(IF($O337=Liste!$H$4,$C337*'Skema 2'!$F$24,IF($O337=Liste!$H$2,$C337,IF($O337=Liste!$H$3,"-"))),2)," ")</f>
        <v>0</v>
      </c>
      <c r="Q337" s="204">
        <f>IFERROR(ROUND(IF($O337=Liste!$H$4,$C337*'Skema 2'!$F$25,IF($O337=Liste!$H$3,$C337,IF($O337=Liste!$H$2," "))),2)," ")</f>
        <v>0</v>
      </c>
      <c r="R337" s="80" t="str">
        <f>IFERROR(Tabel5[[#This Row],[Beløb LAG
kr.]]/Tabel5[[#This Row],[Beløb pr. udgiftspost
kr.]]*Tabel5[[#This Row],[Godkendte udgifter]]," ")</f>
        <v xml:space="preserve"> </v>
      </c>
      <c r="S337" s="99" t="str">
        <f>IFERROR(Tabel5[[#This Row],[Beløb FLAG
kr.]]/Tabel5[[#This Row],[Beløb pr. udgiftspost
kr.]]*Tabel5[[#This Row],[Godkendte udgifter]]," ")</f>
        <v xml:space="preserve"> </v>
      </c>
      <c r="T337" s="155"/>
    </row>
    <row r="338" spans="1:20" x14ac:dyDescent="0.2">
      <c r="A338" s="154"/>
      <c r="B338" s="202"/>
      <c r="C338" s="17"/>
      <c r="D338" s="61"/>
      <c r="E338" s="61"/>
      <c r="F338" s="87"/>
      <c r="G338" s="109"/>
      <c r="H338" s="203"/>
      <c r="I338" s="107">
        <f>Tabel5[[#This Row],[Beløb pr. udgiftspost
kr.]]-Tabel5[[#This Row],[Ikke tilskudsberegtiget]]</f>
        <v>0</v>
      </c>
      <c r="J338" s="93"/>
      <c r="K338" s="93"/>
      <c r="L338" s="93"/>
      <c r="M338" s="93"/>
      <c r="N338" s="93"/>
      <c r="O338" s="11"/>
      <c r="P338" s="204">
        <f>IFERROR(ROUND(IF($O338=Liste!$H$4,$C338*'Skema 2'!$F$24,IF($O338=Liste!$H$2,$C338,IF($O338=Liste!$H$3,"-"))),2)," ")</f>
        <v>0</v>
      </c>
      <c r="Q338" s="204">
        <f>IFERROR(ROUND(IF($O338=Liste!$H$4,$C338*'Skema 2'!$F$25,IF($O338=Liste!$H$3,$C338,IF($O338=Liste!$H$2," "))),2)," ")</f>
        <v>0</v>
      </c>
      <c r="R338" s="80" t="str">
        <f>IFERROR(Tabel5[[#This Row],[Beløb LAG
kr.]]/Tabel5[[#This Row],[Beløb pr. udgiftspost
kr.]]*Tabel5[[#This Row],[Godkendte udgifter]]," ")</f>
        <v xml:space="preserve"> </v>
      </c>
      <c r="S338" s="99" t="str">
        <f>IFERROR(Tabel5[[#This Row],[Beløb FLAG
kr.]]/Tabel5[[#This Row],[Beløb pr. udgiftspost
kr.]]*Tabel5[[#This Row],[Godkendte udgifter]]," ")</f>
        <v xml:space="preserve"> </v>
      </c>
      <c r="T338" s="155"/>
    </row>
    <row r="339" spans="1:20" x14ac:dyDescent="0.2">
      <c r="A339" s="154"/>
      <c r="B339" s="202"/>
      <c r="C339" s="17"/>
      <c r="D339" s="61"/>
      <c r="E339" s="61"/>
      <c r="F339" s="87"/>
      <c r="G339" s="109"/>
      <c r="H339" s="203"/>
      <c r="I339" s="107">
        <f>Tabel5[[#This Row],[Beløb pr. udgiftspost
kr.]]-Tabel5[[#This Row],[Ikke tilskudsberegtiget]]</f>
        <v>0</v>
      </c>
      <c r="J339" s="93"/>
      <c r="K339" s="93"/>
      <c r="L339" s="93"/>
      <c r="M339" s="93"/>
      <c r="N339" s="93"/>
      <c r="O339" s="11"/>
      <c r="P339" s="204">
        <f>IFERROR(ROUND(IF($O339=Liste!$H$4,$C339*'Skema 2'!$F$24,IF($O339=Liste!$H$2,$C339,IF($O339=Liste!$H$3,"-"))),2)," ")</f>
        <v>0</v>
      </c>
      <c r="Q339" s="204">
        <f>IFERROR(ROUND(IF($O339=Liste!$H$4,$C339*'Skema 2'!$F$25,IF($O339=Liste!$H$3,$C339,IF($O339=Liste!$H$2," "))),2)," ")</f>
        <v>0</v>
      </c>
      <c r="R339" s="80" t="str">
        <f>IFERROR(Tabel5[[#This Row],[Beløb LAG
kr.]]/Tabel5[[#This Row],[Beløb pr. udgiftspost
kr.]]*Tabel5[[#This Row],[Godkendte udgifter]]," ")</f>
        <v xml:space="preserve"> </v>
      </c>
      <c r="S339" s="99" t="str">
        <f>IFERROR(Tabel5[[#This Row],[Beløb FLAG
kr.]]/Tabel5[[#This Row],[Beløb pr. udgiftspost
kr.]]*Tabel5[[#This Row],[Godkendte udgifter]]," ")</f>
        <v xml:space="preserve"> </v>
      </c>
      <c r="T339" s="155"/>
    </row>
    <row r="340" spans="1:20" x14ac:dyDescent="0.2">
      <c r="A340" s="154"/>
      <c r="B340" s="202"/>
      <c r="C340" s="17"/>
      <c r="D340" s="61"/>
      <c r="E340" s="61"/>
      <c r="F340" s="87"/>
      <c r="G340" s="109"/>
      <c r="H340" s="203"/>
      <c r="I340" s="107">
        <f>Tabel5[[#This Row],[Beløb pr. udgiftspost
kr.]]-Tabel5[[#This Row],[Ikke tilskudsberegtiget]]</f>
        <v>0</v>
      </c>
      <c r="J340" s="93"/>
      <c r="K340" s="93"/>
      <c r="L340" s="93"/>
      <c r="M340" s="93"/>
      <c r="N340" s="93"/>
      <c r="O340" s="11"/>
      <c r="P340" s="204">
        <f>IFERROR(ROUND(IF($O340=Liste!$H$4,$C340*'Skema 2'!$F$24,IF($O340=Liste!$H$2,$C340,IF($O340=Liste!$H$3,"-"))),2)," ")</f>
        <v>0</v>
      </c>
      <c r="Q340" s="204">
        <f>IFERROR(ROUND(IF($O340=Liste!$H$4,$C340*'Skema 2'!$F$25,IF($O340=Liste!$H$3,$C340,IF($O340=Liste!$H$2," "))),2)," ")</f>
        <v>0</v>
      </c>
      <c r="R340" s="80" t="str">
        <f>IFERROR(Tabel5[[#This Row],[Beløb LAG
kr.]]/Tabel5[[#This Row],[Beløb pr. udgiftspost
kr.]]*Tabel5[[#This Row],[Godkendte udgifter]]," ")</f>
        <v xml:space="preserve"> </v>
      </c>
      <c r="S340" s="99" t="str">
        <f>IFERROR(Tabel5[[#This Row],[Beløb FLAG
kr.]]/Tabel5[[#This Row],[Beløb pr. udgiftspost
kr.]]*Tabel5[[#This Row],[Godkendte udgifter]]," ")</f>
        <v xml:space="preserve"> </v>
      </c>
      <c r="T340" s="155"/>
    </row>
    <row r="341" spans="1:20" x14ac:dyDescent="0.2">
      <c r="A341" s="154"/>
      <c r="B341" s="202"/>
      <c r="C341" s="17"/>
      <c r="D341" s="61"/>
      <c r="E341" s="61"/>
      <c r="F341" s="87"/>
      <c r="G341" s="109"/>
      <c r="H341" s="203"/>
      <c r="I341" s="107">
        <f>Tabel5[[#This Row],[Beløb pr. udgiftspost
kr.]]-Tabel5[[#This Row],[Ikke tilskudsberegtiget]]</f>
        <v>0</v>
      </c>
      <c r="J341" s="93"/>
      <c r="K341" s="93"/>
      <c r="L341" s="93"/>
      <c r="M341" s="93"/>
      <c r="N341" s="93"/>
      <c r="O341" s="11"/>
      <c r="P341" s="204">
        <f>IFERROR(ROUND(IF($O341=Liste!$H$4,$C341*'Skema 2'!$F$24,IF($O341=Liste!$H$2,$C341,IF($O341=Liste!$H$3,"-"))),2)," ")</f>
        <v>0</v>
      </c>
      <c r="Q341" s="204">
        <f>IFERROR(ROUND(IF($O341=Liste!$H$4,$C341*'Skema 2'!$F$25,IF($O341=Liste!$H$3,$C341,IF($O341=Liste!$H$2," "))),2)," ")</f>
        <v>0</v>
      </c>
      <c r="R341" s="80" t="str">
        <f>IFERROR(Tabel5[[#This Row],[Beløb LAG
kr.]]/Tabel5[[#This Row],[Beløb pr. udgiftspost
kr.]]*Tabel5[[#This Row],[Godkendte udgifter]]," ")</f>
        <v xml:space="preserve"> </v>
      </c>
      <c r="S341" s="99" t="str">
        <f>IFERROR(Tabel5[[#This Row],[Beløb FLAG
kr.]]/Tabel5[[#This Row],[Beløb pr. udgiftspost
kr.]]*Tabel5[[#This Row],[Godkendte udgifter]]," ")</f>
        <v xml:space="preserve"> </v>
      </c>
      <c r="T341" s="155"/>
    </row>
    <row r="342" spans="1:20" x14ac:dyDescent="0.2">
      <c r="A342" s="154"/>
      <c r="B342" s="202"/>
      <c r="C342" s="17"/>
      <c r="D342" s="61"/>
      <c r="E342" s="61"/>
      <c r="F342" s="87"/>
      <c r="G342" s="109"/>
      <c r="H342" s="203"/>
      <c r="I342" s="107">
        <f>Tabel5[[#This Row],[Beløb pr. udgiftspost
kr.]]-Tabel5[[#This Row],[Ikke tilskudsberegtiget]]</f>
        <v>0</v>
      </c>
      <c r="J342" s="93"/>
      <c r="K342" s="93"/>
      <c r="L342" s="93"/>
      <c r="M342" s="93"/>
      <c r="N342" s="93"/>
      <c r="O342" s="11"/>
      <c r="P342" s="204">
        <f>IFERROR(ROUND(IF($O342=Liste!$H$4,$C342*'Skema 2'!$F$24,IF($O342=Liste!$H$2,$C342,IF($O342=Liste!$H$3,"-"))),2)," ")</f>
        <v>0</v>
      </c>
      <c r="Q342" s="204">
        <f>IFERROR(ROUND(IF($O342=Liste!$H$4,$C342*'Skema 2'!$F$25,IF($O342=Liste!$H$3,$C342,IF($O342=Liste!$H$2," "))),2)," ")</f>
        <v>0</v>
      </c>
      <c r="R342" s="80" t="str">
        <f>IFERROR(Tabel5[[#This Row],[Beløb LAG
kr.]]/Tabel5[[#This Row],[Beløb pr. udgiftspost
kr.]]*Tabel5[[#This Row],[Godkendte udgifter]]," ")</f>
        <v xml:space="preserve"> </v>
      </c>
      <c r="S342" s="99" t="str">
        <f>IFERROR(Tabel5[[#This Row],[Beløb FLAG
kr.]]/Tabel5[[#This Row],[Beløb pr. udgiftspost
kr.]]*Tabel5[[#This Row],[Godkendte udgifter]]," ")</f>
        <v xml:space="preserve"> </v>
      </c>
      <c r="T342" s="155"/>
    </row>
    <row r="343" spans="1:20" x14ac:dyDescent="0.2">
      <c r="A343" s="154"/>
      <c r="B343" s="202"/>
      <c r="C343" s="17"/>
      <c r="D343" s="61"/>
      <c r="E343" s="61"/>
      <c r="F343" s="87"/>
      <c r="G343" s="109"/>
      <c r="H343" s="203"/>
      <c r="I343" s="107">
        <f>Tabel5[[#This Row],[Beløb pr. udgiftspost
kr.]]-Tabel5[[#This Row],[Ikke tilskudsberegtiget]]</f>
        <v>0</v>
      </c>
      <c r="J343" s="93"/>
      <c r="K343" s="93"/>
      <c r="L343" s="93"/>
      <c r="M343" s="93"/>
      <c r="N343" s="93"/>
      <c r="O343" s="11"/>
      <c r="P343" s="204">
        <f>IFERROR(ROUND(IF($O343=Liste!$H$4,$C343*'Skema 2'!$F$24,IF($O343=Liste!$H$2,$C343,IF($O343=Liste!$H$3,"-"))),2)," ")</f>
        <v>0</v>
      </c>
      <c r="Q343" s="204">
        <f>IFERROR(ROUND(IF($O343=Liste!$H$4,$C343*'Skema 2'!$F$25,IF($O343=Liste!$H$3,$C343,IF($O343=Liste!$H$2," "))),2)," ")</f>
        <v>0</v>
      </c>
      <c r="R343" s="80" t="str">
        <f>IFERROR(Tabel5[[#This Row],[Beløb LAG
kr.]]/Tabel5[[#This Row],[Beløb pr. udgiftspost
kr.]]*Tabel5[[#This Row],[Godkendte udgifter]]," ")</f>
        <v xml:space="preserve"> </v>
      </c>
      <c r="S343" s="99" t="str">
        <f>IFERROR(Tabel5[[#This Row],[Beløb FLAG
kr.]]/Tabel5[[#This Row],[Beløb pr. udgiftspost
kr.]]*Tabel5[[#This Row],[Godkendte udgifter]]," ")</f>
        <v xml:space="preserve"> </v>
      </c>
      <c r="T343" s="155"/>
    </row>
    <row r="344" spans="1:20" x14ac:dyDescent="0.2">
      <c r="A344" s="154"/>
      <c r="B344" s="202"/>
      <c r="C344" s="17"/>
      <c r="D344" s="61"/>
      <c r="E344" s="61"/>
      <c r="F344" s="87"/>
      <c r="G344" s="109"/>
      <c r="H344" s="203"/>
      <c r="I344" s="107">
        <f>Tabel5[[#This Row],[Beløb pr. udgiftspost
kr.]]-Tabel5[[#This Row],[Ikke tilskudsberegtiget]]</f>
        <v>0</v>
      </c>
      <c r="J344" s="93"/>
      <c r="K344" s="93"/>
      <c r="L344" s="93"/>
      <c r="M344" s="93"/>
      <c r="N344" s="93"/>
      <c r="O344" s="11"/>
      <c r="P344" s="204">
        <f>IFERROR(ROUND(IF($O344=Liste!$H$4,$C344*'Skema 2'!$F$24,IF($O344=Liste!$H$2,$C344,IF($O344=Liste!$H$3,"-"))),2)," ")</f>
        <v>0</v>
      </c>
      <c r="Q344" s="204">
        <f>IFERROR(ROUND(IF($O344=Liste!$H$4,$C344*'Skema 2'!$F$25,IF($O344=Liste!$H$3,$C344,IF($O344=Liste!$H$2," "))),2)," ")</f>
        <v>0</v>
      </c>
      <c r="R344" s="80" t="str">
        <f>IFERROR(Tabel5[[#This Row],[Beløb LAG
kr.]]/Tabel5[[#This Row],[Beløb pr. udgiftspost
kr.]]*Tabel5[[#This Row],[Godkendte udgifter]]," ")</f>
        <v xml:space="preserve"> </v>
      </c>
      <c r="S344" s="99" t="str">
        <f>IFERROR(Tabel5[[#This Row],[Beløb FLAG
kr.]]/Tabel5[[#This Row],[Beløb pr. udgiftspost
kr.]]*Tabel5[[#This Row],[Godkendte udgifter]]," ")</f>
        <v xml:space="preserve"> </v>
      </c>
      <c r="T344" s="155"/>
    </row>
    <row r="345" spans="1:20" x14ac:dyDescent="0.2">
      <c r="A345" s="154"/>
      <c r="B345" s="202"/>
      <c r="C345" s="17"/>
      <c r="D345" s="61"/>
      <c r="E345" s="61"/>
      <c r="F345" s="87"/>
      <c r="G345" s="109"/>
      <c r="H345" s="203"/>
      <c r="I345" s="107">
        <f>Tabel5[[#This Row],[Beløb pr. udgiftspost
kr.]]-Tabel5[[#This Row],[Ikke tilskudsberegtiget]]</f>
        <v>0</v>
      </c>
      <c r="J345" s="93"/>
      <c r="K345" s="93"/>
      <c r="L345" s="93"/>
      <c r="M345" s="93"/>
      <c r="N345" s="93"/>
      <c r="O345" s="11"/>
      <c r="P345" s="204">
        <f>IFERROR(ROUND(IF($O345=Liste!$H$4,$C345*'Skema 2'!$F$24,IF($O345=Liste!$H$2,$C345,IF($O345=Liste!$H$3,"-"))),2)," ")</f>
        <v>0</v>
      </c>
      <c r="Q345" s="204">
        <f>IFERROR(ROUND(IF($O345=Liste!$H$4,$C345*'Skema 2'!$F$25,IF($O345=Liste!$H$3,$C345,IF($O345=Liste!$H$2," "))),2)," ")</f>
        <v>0</v>
      </c>
      <c r="R345" s="80" t="str">
        <f>IFERROR(Tabel5[[#This Row],[Beløb LAG
kr.]]/Tabel5[[#This Row],[Beløb pr. udgiftspost
kr.]]*Tabel5[[#This Row],[Godkendte udgifter]]," ")</f>
        <v xml:space="preserve"> </v>
      </c>
      <c r="S345" s="99" t="str">
        <f>IFERROR(Tabel5[[#This Row],[Beløb FLAG
kr.]]/Tabel5[[#This Row],[Beløb pr. udgiftspost
kr.]]*Tabel5[[#This Row],[Godkendte udgifter]]," ")</f>
        <v xml:space="preserve"> </v>
      </c>
      <c r="T345" s="155"/>
    </row>
    <row r="346" spans="1:20" x14ac:dyDescent="0.2">
      <c r="A346" s="154"/>
      <c r="B346" s="202"/>
      <c r="C346" s="17"/>
      <c r="D346" s="61"/>
      <c r="E346" s="61"/>
      <c r="F346" s="87"/>
      <c r="G346" s="109"/>
      <c r="H346" s="203"/>
      <c r="I346" s="107">
        <f>Tabel5[[#This Row],[Beløb pr. udgiftspost
kr.]]-Tabel5[[#This Row],[Ikke tilskudsberegtiget]]</f>
        <v>0</v>
      </c>
      <c r="J346" s="93"/>
      <c r="K346" s="93"/>
      <c r="L346" s="93"/>
      <c r="M346" s="93"/>
      <c r="N346" s="93"/>
      <c r="O346" s="11"/>
      <c r="P346" s="204">
        <f>IFERROR(ROUND(IF($O346=Liste!$H$4,$C346*'Skema 2'!$F$24,IF($O346=Liste!$H$2,$C346,IF($O346=Liste!$H$3,"-"))),2)," ")</f>
        <v>0</v>
      </c>
      <c r="Q346" s="204">
        <f>IFERROR(ROUND(IF($O346=Liste!$H$4,$C346*'Skema 2'!$F$25,IF($O346=Liste!$H$3,$C346,IF($O346=Liste!$H$2," "))),2)," ")</f>
        <v>0</v>
      </c>
      <c r="R346" s="80" t="str">
        <f>IFERROR(Tabel5[[#This Row],[Beløb LAG
kr.]]/Tabel5[[#This Row],[Beløb pr. udgiftspost
kr.]]*Tabel5[[#This Row],[Godkendte udgifter]]," ")</f>
        <v xml:space="preserve"> </v>
      </c>
      <c r="S346" s="99" t="str">
        <f>IFERROR(Tabel5[[#This Row],[Beløb FLAG
kr.]]/Tabel5[[#This Row],[Beløb pr. udgiftspost
kr.]]*Tabel5[[#This Row],[Godkendte udgifter]]," ")</f>
        <v xml:space="preserve"> </v>
      </c>
      <c r="T346" s="155"/>
    </row>
    <row r="347" spans="1:20" x14ac:dyDescent="0.2">
      <c r="A347" s="154"/>
      <c r="B347" s="202"/>
      <c r="C347" s="17"/>
      <c r="D347" s="61"/>
      <c r="E347" s="61"/>
      <c r="F347" s="87"/>
      <c r="G347" s="109"/>
      <c r="H347" s="203"/>
      <c r="I347" s="107">
        <f>Tabel5[[#This Row],[Beløb pr. udgiftspost
kr.]]-Tabel5[[#This Row],[Ikke tilskudsberegtiget]]</f>
        <v>0</v>
      </c>
      <c r="J347" s="93"/>
      <c r="K347" s="93"/>
      <c r="L347" s="93"/>
      <c r="M347" s="93"/>
      <c r="N347" s="93"/>
      <c r="O347" s="11"/>
      <c r="P347" s="204">
        <f>IFERROR(ROUND(IF($O347=Liste!$H$4,$C347*'Skema 2'!$F$24,IF($O347=Liste!$H$2,$C347,IF($O347=Liste!$H$3,"-"))),2)," ")</f>
        <v>0</v>
      </c>
      <c r="Q347" s="204">
        <f>IFERROR(ROUND(IF($O347=Liste!$H$4,$C347*'Skema 2'!$F$25,IF($O347=Liste!$H$3,$C347,IF($O347=Liste!$H$2," "))),2)," ")</f>
        <v>0</v>
      </c>
      <c r="R347" s="80" t="str">
        <f>IFERROR(Tabel5[[#This Row],[Beløb LAG
kr.]]/Tabel5[[#This Row],[Beløb pr. udgiftspost
kr.]]*Tabel5[[#This Row],[Godkendte udgifter]]," ")</f>
        <v xml:space="preserve"> </v>
      </c>
      <c r="S347" s="99" t="str">
        <f>IFERROR(Tabel5[[#This Row],[Beløb FLAG
kr.]]/Tabel5[[#This Row],[Beløb pr. udgiftspost
kr.]]*Tabel5[[#This Row],[Godkendte udgifter]]," ")</f>
        <v xml:space="preserve"> </v>
      </c>
      <c r="T347" s="155"/>
    </row>
    <row r="348" spans="1:20" x14ac:dyDescent="0.2">
      <c r="A348" s="154"/>
      <c r="B348" s="202"/>
      <c r="C348" s="17"/>
      <c r="D348" s="61"/>
      <c r="E348" s="61"/>
      <c r="F348" s="87"/>
      <c r="G348" s="109"/>
      <c r="H348" s="203"/>
      <c r="I348" s="107">
        <f>Tabel5[[#This Row],[Beløb pr. udgiftspost
kr.]]-Tabel5[[#This Row],[Ikke tilskudsberegtiget]]</f>
        <v>0</v>
      </c>
      <c r="J348" s="93"/>
      <c r="K348" s="93"/>
      <c r="L348" s="93"/>
      <c r="M348" s="93"/>
      <c r="N348" s="93"/>
      <c r="O348" s="11"/>
      <c r="P348" s="204">
        <f>IFERROR(ROUND(IF($O348=Liste!$H$4,$C348*'Skema 2'!$F$24,IF($O348=Liste!$H$2,$C348,IF($O348=Liste!$H$3,"-"))),2)," ")</f>
        <v>0</v>
      </c>
      <c r="Q348" s="204">
        <f>IFERROR(ROUND(IF($O348=Liste!$H$4,$C348*'Skema 2'!$F$25,IF($O348=Liste!$H$3,$C348,IF($O348=Liste!$H$2," "))),2)," ")</f>
        <v>0</v>
      </c>
      <c r="R348" s="80" t="str">
        <f>IFERROR(Tabel5[[#This Row],[Beløb LAG
kr.]]/Tabel5[[#This Row],[Beløb pr. udgiftspost
kr.]]*Tabel5[[#This Row],[Godkendte udgifter]]," ")</f>
        <v xml:space="preserve"> </v>
      </c>
      <c r="S348" s="99" t="str">
        <f>IFERROR(Tabel5[[#This Row],[Beløb FLAG
kr.]]/Tabel5[[#This Row],[Beløb pr. udgiftspost
kr.]]*Tabel5[[#This Row],[Godkendte udgifter]]," ")</f>
        <v xml:space="preserve"> </v>
      </c>
      <c r="T348" s="155"/>
    </row>
    <row r="349" spans="1:20" x14ac:dyDescent="0.2">
      <c r="A349" s="154"/>
      <c r="B349" s="202"/>
      <c r="C349" s="17"/>
      <c r="D349" s="61"/>
      <c r="E349" s="61"/>
      <c r="F349" s="87"/>
      <c r="G349" s="109"/>
      <c r="H349" s="203"/>
      <c r="I349" s="107">
        <f>Tabel5[[#This Row],[Beløb pr. udgiftspost
kr.]]-Tabel5[[#This Row],[Ikke tilskudsberegtiget]]</f>
        <v>0</v>
      </c>
      <c r="J349" s="93"/>
      <c r="K349" s="93"/>
      <c r="L349" s="93"/>
      <c r="M349" s="93"/>
      <c r="N349" s="93"/>
      <c r="O349" s="11"/>
      <c r="P349" s="204">
        <f>IFERROR(ROUND(IF($O349=Liste!$H$4,$C349*'Skema 2'!$F$24,IF($O349=Liste!$H$2,$C349,IF($O349=Liste!$H$3,"-"))),2)," ")</f>
        <v>0</v>
      </c>
      <c r="Q349" s="204">
        <f>IFERROR(ROUND(IF($O349=Liste!$H$4,$C349*'Skema 2'!$F$25,IF($O349=Liste!$H$3,$C349,IF($O349=Liste!$H$2," "))),2)," ")</f>
        <v>0</v>
      </c>
      <c r="R349" s="80" t="str">
        <f>IFERROR(Tabel5[[#This Row],[Beløb LAG
kr.]]/Tabel5[[#This Row],[Beløb pr. udgiftspost
kr.]]*Tabel5[[#This Row],[Godkendte udgifter]]," ")</f>
        <v xml:space="preserve"> </v>
      </c>
      <c r="S349" s="99" t="str">
        <f>IFERROR(Tabel5[[#This Row],[Beløb FLAG
kr.]]/Tabel5[[#This Row],[Beløb pr. udgiftspost
kr.]]*Tabel5[[#This Row],[Godkendte udgifter]]," ")</f>
        <v xml:space="preserve"> </v>
      </c>
      <c r="T349" s="155"/>
    </row>
    <row r="350" spans="1:20" x14ac:dyDescent="0.2">
      <c r="A350" s="154"/>
      <c r="B350" s="202"/>
      <c r="C350" s="17"/>
      <c r="D350" s="61"/>
      <c r="E350" s="61"/>
      <c r="F350" s="87"/>
      <c r="G350" s="109"/>
      <c r="H350" s="203"/>
      <c r="I350" s="107">
        <f>Tabel5[[#This Row],[Beløb pr. udgiftspost
kr.]]-Tabel5[[#This Row],[Ikke tilskudsberegtiget]]</f>
        <v>0</v>
      </c>
      <c r="J350" s="93"/>
      <c r="K350" s="93"/>
      <c r="L350" s="93"/>
      <c r="M350" s="93"/>
      <c r="N350" s="93"/>
      <c r="O350" s="11"/>
      <c r="P350" s="204">
        <f>IFERROR(ROUND(IF($O350=Liste!$H$4,$C350*'Skema 2'!$F$24,IF($O350=Liste!$H$2,$C350,IF($O350=Liste!$H$3,"-"))),2)," ")</f>
        <v>0</v>
      </c>
      <c r="Q350" s="204">
        <f>IFERROR(ROUND(IF($O350=Liste!$H$4,$C350*'Skema 2'!$F$25,IF($O350=Liste!$H$3,$C350,IF($O350=Liste!$H$2," "))),2)," ")</f>
        <v>0</v>
      </c>
      <c r="R350" s="80" t="str">
        <f>IFERROR(Tabel5[[#This Row],[Beløb LAG
kr.]]/Tabel5[[#This Row],[Beløb pr. udgiftspost
kr.]]*Tabel5[[#This Row],[Godkendte udgifter]]," ")</f>
        <v xml:space="preserve"> </v>
      </c>
      <c r="S350" s="99" t="str">
        <f>IFERROR(Tabel5[[#This Row],[Beløb FLAG
kr.]]/Tabel5[[#This Row],[Beløb pr. udgiftspost
kr.]]*Tabel5[[#This Row],[Godkendte udgifter]]," ")</f>
        <v xml:space="preserve"> </v>
      </c>
      <c r="T350" s="155"/>
    </row>
    <row r="351" spans="1:20" x14ac:dyDescent="0.2">
      <c r="A351" s="154"/>
      <c r="B351" s="202"/>
      <c r="C351" s="17"/>
      <c r="D351" s="61"/>
      <c r="E351" s="61"/>
      <c r="F351" s="87"/>
      <c r="G351" s="109"/>
      <c r="H351" s="203"/>
      <c r="I351" s="107">
        <f>Tabel5[[#This Row],[Beløb pr. udgiftspost
kr.]]-Tabel5[[#This Row],[Ikke tilskudsberegtiget]]</f>
        <v>0</v>
      </c>
      <c r="J351" s="93"/>
      <c r="K351" s="93"/>
      <c r="L351" s="93"/>
      <c r="M351" s="93"/>
      <c r="N351" s="93"/>
      <c r="O351" s="11"/>
      <c r="P351" s="204">
        <f>IFERROR(ROUND(IF($O351=Liste!$H$4,$C351*'Skema 2'!$F$24,IF($O351=Liste!$H$2,$C351,IF($O351=Liste!$H$3,"-"))),2)," ")</f>
        <v>0</v>
      </c>
      <c r="Q351" s="204">
        <f>IFERROR(ROUND(IF($O351=Liste!$H$4,$C351*'Skema 2'!$F$25,IF($O351=Liste!$H$3,$C351,IF($O351=Liste!$H$2," "))),2)," ")</f>
        <v>0</v>
      </c>
      <c r="R351" s="80" t="str">
        <f>IFERROR(Tabel5[[#This Row],[Beløb LAG
kr.]]/Tabel5[[#This Row],[Beløb pr. udgiftspost
kr.]]*Tabel5[[#This Row],[Godkendte udgifter]]," ")</f>
        <v xml:space="preserve"> </v>
      </c>
      <c r="S351" s="99" t="str">
        <f>IFERROR(Tabel5[[#This Row],[Beløb FLAG
kr.]]/Tabel5[[#This Row],[Beløb pr. udgiftspost
kr.]]*Tabel5[[#This Row],[Godkendte udgifter]]," ")</f>
        <v xml:space="preserve"> </v>
      </c>
      <c r="T351" s="155"/>
    </row>
    <row r="352" spans="1:20" x14ac:dyDescent="0.2">
      <c r="A352" s="154"/>
      <c r="B352" s="202"/>
      <c r="C352" s="17"/>
      <c r="D352" s="61"/>
      <c r="E352" s="61"/>
      <c r="F352" s="87"/>
      <c r="G352" s="109"/>
      <c r="H352" s="203"/>
      <c r="I352" s="107">
        <f>Tabel5[[#This Row],[Beløb pr. udgiftspost
kr.]]-Tabel5[[#This Row],[Ikke tilskudsberegtiget]]</f>
        <v>0</v>
      </c>
      <c r="J352" s="93"/>
      <c r="K352" s="93"/>
      <c r="L352" s="93"/>
      <c r="M352" s="93"/>
      <c r="N352" s="93"/>
      <c r="O352" s="11"/>
      <c r="P352" s="204">
        <f>IFERROR(ROUND(IF($O352=Liste!$H$4,$C352*'Skema 2'!$F$24,IF($O352=Liste!$H$2,$C352,IF($O352=Liste!$H$3,"-"))),2)," ")</f>
        <v>0</v>
      </c>
      <c r="Q352" s="204">
        <f>IFERROR(ROUND(IF($O352=Liste!$H$4,$C352*'Skema 2'!$F$25,IF($O352=Liste!$H$3,$C352,IF($O352=Liste!$H$2," "))),2)," ")</f>
        <v>0</v>
      </c>
      <c r="R352" s="80" t="str">
        <f>IFERROR(Tabel5[[#This Row],[Beløb LAG
kr.]]/Tabel5[[#This Row],[Beløb pr. udgiftspost
kr.]]*Tabel5[[#This Row],[Godkendte udgifter]]," ")</f>
        <v xml:space="preserve"> </v>
      </c>
      <c r="S352" s="99" t="str">
        <f>IFERROR(Tabel5[[#This Row],[Beløb FLAG
kr.]]/Tabel5[[#This Row],[Beløb pr. udgiftspost
kr.]]*Tabel5[[#This Row],[Godkendte udgifter]]," ")</f>
        <v xml:space="preserve"> </v>
      </c>
      <c r="T352" s="155"/>
    </row>
    <row r="353" spans="1:20" x14ac:dyDescent="0.2">
      <c r="A353" s="154"/>
      <c r="B353" s="202"/>
      <c r="C353" s="17"/>
      <c r="D353" s="61"/>
      <c r="E353" s="61"/>
      <c r="F353" s="87"/>
      <c r="G353" s="109"/>
      <c r="H353" s="203"/>
      <c r="I353" s="107">
        <f>Tabel5[[#This Row],[Beløb pr. udgiftspost
kr.]]-Tabel5[[#This Row],[Ikke tilskudsberegtiget]]</f>
        <v>0</v>
      </c>
      <c r="J353" s="93"/>
      <c r="K353" s="93"/>
      <c r="L353" s="93"/>
      <c r="M353" s="93"/>
      <c r="N353" s="93"/>
      <c r="O353" s="11"/>
      <c r="P353" s="204">
        <f>IFERROR(ROUND(IF($O353=Liste!$H$4,$C353*'Skema 2'!$F$24,IF($O353=Liste!$H$2,$C353,IF($O353=Liste!$H$3,"-"))),2)," ")</f>
        <v>0</v>
      </c>
      <c r="Q353" s="204">
        <f>IFERROR(ROUND(IF($O353=Liste!$H$4,$C353*'Skema 2'!$F$25,IF($O353=Liste!$H$3,$C353,IF($O353=Liste!$H$2," "))),2)," ")</f>
        <v>0</v>
      </c>
      <c r="R353" s="80" t="str">
        <f>IFERROR(Tabel5[[#This Row],[Beløb LAG
kr.]]/Tabel5[[#This Row],[Beløb pr. udgiftspost
kr.]]*Tabel5[[#This Row],[Godkendte udgifter]]," ")</f>
        <v xml:space="preserve"> </v>
      </c>
      <c r="S353" s="99" t="str">
        <f>IFERROR(Tabel5[[#This Row],[Beløb FLAG
kr.]]/Tabel5[[#This Row],[Beløb pr. udgiftspost
kr.]]*Tabel5[[#This Row],[Godkendte udgifter]]," ")</f>
        <v xml:space="preserve"> </v>
      </c>
      <c r="T353" s="155"/>
    </row>
    <row r="354" spans="1:20" x14ac:dyDescent="0.2">
      <c r="A354" s="154"/>
      <c r="B354" s="202"/>
      <c r="C354" s="17"/>
      <c r="D354" s="61"/>
      <c r="E354" s="61"/>
      <c r="F354" s="87"/>
      <c r="G354" s="109"/>
      <c r="H354" s="203"/>
      <c r="I354" s="107">
        <f>Tabel5[[#This Row],[Beløb pr. udgiftspost
kr.]]-Tabel5[[#This Row],[Ikke tilskudsberegtiget]]</f>
        <v>0</v>
      </c>
      <c r="J354" s="93"/>
      <c r="K354" s="93"/>
      <c r="L354" s="93"/>
      <c r="M354" s="93"/>
      <c r="N354" s="93"/>
      <c r="O354" s="11"/>
      <c r="P354" s="204">
        <f>IFERROR(ROUND(IF($O354=Liste!$H$4,$C354*'Skema 2'!$F$24,IF($O354=Liste!$H$2,$C354,IF($O354=Liste!$H$3,"-"))),2)," ")</f>
        <v>0</v>
      </c>
      <c r="Q354" s="204">
        <f>IFERROR(ROUND(IF($O354=Liste!$H$4,$C354*'Skema 2'!$F$25,IF($O354=Liste!$H$3,$C354,IF($O354=Liste!$H$2," "))),2)," ")</f>
        <v>0</v>
      </c>
      <c r="R354" s="80" t="str">
        <f>IFERROR(Tabel5[[#This Row],[Beløb LAG
kr.]]/Tabel5[[#This Row],[Beløb pr. udgiftspost
kr.]]*Tabel5[[#This Row],[Godkendte udgifter]]," ")</f>
        <v xml:space="preserve"> </v>
      </c>
      <c r="S354" s="99" t="str">
        <f>IFERROR(Tabel5[[#This Row],[Beløb FLAG
kr.]]/Tabel5[[#This Row],[Beløb pr. udgiftspost
kr.]]*Tabel5[[#This Row],[Godkendte udgifter]]," ")</f>
        <v xml:space="preserve"> </v>
      </c>
      <c r="T354" s="155"/>
    </row>
    <row r="355" spans="1:20" x14ac:dyDescent="0.2">
      <c r="A355" s="154"/>
      <c r="B355" s="202"/>
      <c r="C355" s="17"/>
      <c r="D355" s="61"/>
      <c r="E355" s="61"/>
      <c r="F355" s="87"/>
      <c r="G355" s="109"/>
      <c r="H355" s="203"/>
      <c r="I355" s="107">
        <f>Tabel5[[#This Row],[Beløb pr. udgiftspost
kr.]]-Tabel5[[#This Row],[Ikke tilskudsberegtiget]]</f>
        <v>0</v>
      </c>
      <c r="J355" s="93"/>
      <c r="K355" s="93"/>
      <c r="L355" s="93"/>
      <c r="M355" s="93"/>
      <c r="N355" s="93"/>
      <c r="O355" s="11"/>
      <c r="P355" s="204">
        <f>IFERROR(ROUND(IF($O355=Liste!$H$4,$C355*'Skema 2'!$F$24,IF($O355=Liste!$H$2,$C355,IF($O355=Liste!$H$3,"-"))),2)," ")</f>
        <v>0</v>
      </c>
      <c r="Q355" s="204">
        <f>IFERROR(ROUND(IF($O355=Liste!$H$4,$C355*'Skema 2'!$F$25,IF($O355=Liste!$H$3,$C355,IF($O355=Liste!$H$2," "))),2)," ")</f>
        <v>0</v>
      </c>
      <c r="R355" s="80" t="str">
        <f>IFERROR(Tabel5[[#This Row],[Beløb LAG
kr.]]/Tabel5[[#This Row],[Beløb pr. udgiftspost
kr.]]*Tabel5[[#This Row],[Godkendte udgifter]]," ")</f>
        <v xml:space="preserve"> </v>
      </c>
      <c r="S355" s="99" t="str">
        <f>IFERROR(Tabel5[[#This Row],[Beløb FLAG
kr.]]/Tabel5[[#This Row],[Beløb pr. udgiftspost
kr.]]*Tabel5[[#This Row],[Godkendte udgifter]]," ")</f>
        <v xml:space="preserve"> </v>
      </c>
      <c r="T355" s="155"/>
    </row>
    <row r="356" spans="1:20" x14ac:dyDescent="0.2">
      <c r="A356" s="154"/>
      <c r="B356" s="202"/>
      <c r="C356" s="17"/>
      <c r="D356" s="61"/>
      <c r="E356" s="61"/>
      <c r="F356" s="87"/>
      <c r="G356" s="109"/>
      <c r="H356" s="203"/>
      <c r="I356" s="107">
        <f>Tabel5[[#This Row],[Beløb pr. udgiftspost
kr.]]-Tabel5[[#This Row],[Ikke tilskudsberegtiget]]</f>
        <v>0</v>
      </c>
      <c r="J356" s="93"/>
      <c r="K356" s="93"/>
      <c r="L356" s="93"/>
      <c r="M356" s="93"/>
      <c r="N356" s="93"/>
      <c r="O356" s="11"/>
      <c r="P356" s="204">
        <f>IFERROR(ROUND(IF($O356=Liste!$H$4,$C356*'Skema 2'!$F$24,IF($O356=Liste!$H$2,$C356,IF($O356=Liste!$H$3,"-"))),2)," ")</f>
        <v>0</v>
      </c>
      <c r="Q356" s="204">
        <f>IFERROR(ROUND(IF($O356=Liste!$H$4,$C356*'Skema 2'!$F$25,IF($O356=Liste!$H$3,$C356,IF($O356=Liste!$H$2," "))),2)," ")</f>
        <v>0</v>
      </c>
      <c r="R356" s="80" t="str">
        <f>IFERROR(Tabel5[[#This Row],[Beløb LAG
kr.]]/Tabel5[[#This Row],[Beløb pr. udgiftspost
kr.]]*Tabel5[[#This Row],[Godkendte udgifter]]," ")</f>
        <v xml:space="preserve"> </v>
      </c>
      <c r="S356" s="99" t="str">
        <f>IFERROR(Tabel5[[#This Row],[Beløb FLAG
kr.]]/Tabel5[[#This Row],[Beløb pr. udgiftspost
kr.]]*Tabel5[[#This Row],[Godkendte udgifter]]," ")</f>
        <v xml:space="preserve"> </v>
      </c>
      <c r="T356" s="155"/>
    </row>
    <row r="357" spans="1:20" x14ac:dyDescent="0.2">
      <c r="A357" s="154"/>
      <c r="B357" s="202"/>
      <c r="C357" s="17"/>
      <c r="D357" s="61"/>
      <c r="E357" s="61"/>
      <c r="F357" s="87"/>
      <c r="G357" s="109"/>
      <c r="H357" s="203"/>
      <c r="I357" s="107">
        <f>Tabel5[[#This Row],[Beløb pr. udgiftspost
kr.]]-Tabel5[[#This Row],[Ikke tilskudsberegtiget]]</f>
        <v>0</v>
      </c>
      <c r="J357" s="93"/>
      <c r="K357" s="93"/>
      <c r="L357" s="93"/>
      <c r="M357" s="93"/>
      <c r="N357" s="93"/>
      <c r="O357" s="11"/>
      <c r="P357" s="204">
        <f>IFERROR(ROUND(IF($O357=Liste!$H$4,$C357*'Skema 2'!$F$24,IF($O357=Liste!$H$2,$C357,IF($O357=Liste!$H$3,"-"))),2)," ")</f>
        <v>0</v>
      </c>
      <c r="Q357" s="204">
        <f>IFERROR(ROUND(IF($O357=Liste!$H$4,$C357*'Skema 2'!$F$25,IF($O357=Liste!$H$3,$C357,IF($O357=Liste!$H$2," "))),2)," ")</f>
        <v>0</v>
      </c>
      <c r="R357" s="80" t="str">
        <f>IFERROR(Tabel5[[#This Row],[Beløb LAG
kr.]]/Tabel5[[#This Row],[Beløb pr. udgiftspost
kr.]]*Tabel5[[#This Row],[Godkendte udgifter]]," ")</f>
        <v xml:space="preserve"> </v>
      </c>
      <c r="S357" s="99" t="str">
        <f>IFERROR(Tabel5[[#This Row],[Beløb FLAG
kr.]]/Tabel5[[#This Row],[Beløb pr. udgiftspost
kr.]]*Tabel5[[#This Row],[Godkendte udgifter]]," ")</f>
        <v xml:space="preserve"> </v>
      </c>
      <c r="T357" s="155"/>
    </row>
    <row r="358" spans="1:20" x14ac:dyDescent="0.2">
      <c r="A358" s="154"/>
      <c r="B358" s="202"/>
      <c r="C358" s="17"/>
      <c r="D358" s="61"/>
      <c r="E358" s="61"/>
      <c r="F358" s="87"/>
      <c r="G358" s="109"/>
      <c r="H358" s="203"/>
      <c r="I358" s="107">
        <f>Tabel5[[#This Row],[Beløb pr. udgiftspost
kr.]]-Tabel5[[#This Row],[Ikke tilskudsberegtiget]]</f>
        <v>0</v>
      </c>
      <c r="J358" s="93"/>
      <c r="K358" s="93"/>
      <c r="L358" s="93"/>
      <c r="M358" s="93"/>
      <c r="N358" s="93"/>
      <c r="O358" s="11"/>
      <c r="P358" s="204">
        <f>IFERROR(ROUND(IF($O358=Liste!$H$4,$C358*'Skema 2'!$F$24,IF($O358=Liste!$H$2,$C358,IF($O358=Liste!$H$3,"-"))),2)," ")</f>
        <v>0</v>
      </c>
      <c r="Q358" s="204">
        <f>IFERROR(ROUND(IF($O358=Liste!$H$4,$C358*'Skema 2'!$F$25,IF($O358=Liste!$H$3,$C358,IF($O358=Liste!$H$2," "))),2)," ")</f>
        <v>0</v>
      </c>
      <c r="R358" s="80" t="str">
        <f>IFERROR(Tabel5[[#This Row],[Beløb LAG
kr.]]/Tabel5[[#This Row],[Beløb pr. udgiftspost
kr.]]*Tabel5[[#This Row],[Godkendte udgifter]]," ")</f>
        <v xml:space="preserve"> </v>
      </c>
      <c r="S358" s="99" t="str">
        <f>IFERROR(Tabel5[[#This Row],[Beløb FLAG
kr.]]/Tabel5[[#This Row],[Beløb pr. udgiftspost
kr.]]*Tabel5[[#This Row],[Godkendte udgifter]]," ")</f>
        <v xml:space="preserve"> </v>
      </c>
      <c r="T358" s="155"/>
    </row>
    <row r="359" spans="1:20" x14ac:dyDescent="0.2">
      <c r="A359" s="154"/>
      <c r="B359" s="202"/>
      <c r="C359" s="17"/>
      <c r="D359" s="61"/>
      <c r="E359" s="61"/>
      <c r="F359" s="87"/>
      <c r="G359" s="109"/>
      <c r="H359" s="203"/>
      <c r="I359" s="107">
        <f>Tabel5[[#This Row],[Beløb pr. udgiftspost
kr.]]-Tabel5[[#This Row],[Ikke tilskudsberegtiget]]</f>
        <v>0</v>
      </c>
      <c r="J359" s="93"/>
      <c r="K359" s="93"/>
      <c r="L359" s="93"/>
      <c r="M359" s="93"/>
      <c r="N359" s="93"/>
      <c r="O359" s="11"/>
      <c r="P359" s="204">
        <f>IFERROR(ROUND(IF($O359=Liste!$H$4,$C359*'Skema 2'!$F$24,IF($O359=Liste!$H$2,$C359,IF($O359=Liste!$H$3,"-"))),2)," ")</f>
        <v>0</v>
      </c>
      <c r="Q359" s="204">
        <f>IFERROR(ROUND(IF($O359=Liste!$H$4,$C359*'Skema 2'!$F$25,IF($O359=Liste!$H$3,$C359,IF($O359=Liste!$H$2," "))),2)," ")</f>
        <v>0</v>
      </c>
      <c r="R359" s="80" t="str">
        <f>IFERROR(Tabel5[[#This Row],[Beløb LAG
kr.]]/Tabel5[[#This Row],[Beløb pr. udgiftspost
kr.]]*Tabel5[[#This Row],[Godkendte udgifter]]," ")</f>
        <v xml:space="preserve"> </v>
      </c>
      <c r="S359" s="99" t="str">
        <f>IFERROR(Tabel5[[#This Row],[Beløb FLAG
kr.]]/Tabel5[[#This Row],[Beløb pr. udgiftspost
kr.]]*Tabel5[[#This Row],[Godkendte udgifter]]," ")</f>
        <v xml:space="preserve"> </v>
      </c>
      <c r="T359" s="155"/>
    </row>
    <row r="360" spans="1:20" x14ac:dyDescent="0.2">
      <c r="A360" s="154"/>
      <c r="B360" s="202"/>
      <c r="C360" s="17"/>
      <c r="D360" s="61"/>
      <c r="E360" s="61"/>
      <c r="F360" s="87"/>
      <c r="G360" s="109"/>
      <c r="H360" s="203"/>
      <c r="I360" s="107">
        <f>Tabel5[[#This Row],[Beløb pr. udgiftspost
kr.]]-Tabel5[[#This Row],[Ikke tilskudsberegtiget]]</f>
        <v>0</v>
      </c>
      <c r="J360" s="93"/>
      <c r="K360" s="93"/>
      <c r="L360" s="93"/>
      <c r="M360" s="93"/>
      <c r="N360" s="93"/>
      <c r="O360" s="11"/>
      <c r="P360" s="204">
        <f>IFERROR(ROUND(IF($O360=Liste!$H$4,$C360*'Skema 2'!$F$24,IF($O360=Liste!$H$2,$C360,IF($O360=Liste!$H$3,"-"))),2)," ")</f>
        <v>0</v>
      </c>
      <c r="Q360" s="204">
        <f>IFERROR(ROUND(IF($O360=Liste!$H$4,$C360*'Skema 2'!$F$25,IF($O360=Liste!$H$3,$C360,IF($O360=Liste!$H$2," "))),2)," ")</f>
        <v>0</v>
      </c>
      <c r="R360" s="80" t="str">
        <f>IFERROR(Tabel5[[#This Row],[Beløb LAG
kr.]]/Tabel5[[#This Row],[Beløb pr. udgiftspost
kr.]]*Tabel5[[#This Row],[Godkendte udgifter]]," ")</f>
        <v xml:space="preserve"> </v>
      </c>
      <c r="S360" s="99" t="str">
        <f>IFERROR(Tabel5[[#This Row],[Beløb FLAG
kr.]]/Tabel5[[#This Row],[Beløb pr. udgiftspost
kr.]]*Tabel5[[#This Row],[Godkendte udgifter]]," ")</f>
        <v xml:space="preserve"> </v>
      </c>
      <c r="T360" s="155"/>
    </row>
    <row r="361" spans="1:20" x14ac:dyDescent="0.2">
      <c r="A361" s="154"/>
      <c r="B361" s="202"/>
      <c r="C361" s="17"/>
      <c r="D361" s="61"/>
      <c r="E361" s="61"/>
      <c r="F361" s="87"/>
      <c r="G361" s="109"/>
      <c r="H361" s="203"/>
      <c r="I361" s="107">
        <f>Tabel5[[#This Row],[Beløb pr. udgiftspost
kr.]]-Tabel5[[#This Row],[Ikke tilskudsberegtiget]]</f>
        <v>0</v>
      </c>
      <c r="J361" s="93"/>
      <c r="K361" s="93"/>
      <c r="L361" s="93"/>
      <c r="M361" s="93"/>
      <c r="N361" s="93"/>
      <c r="O361" s="11"/>
      <c r="P361" s="204">
        <f>IFERROR(ROUND(IF($O361=Liste!$H$4,$C361*'Skema 2'!$F$24,IF($O361=Liste!$H$2,$C361,IF($O361=Liste!$H$3,"-"))),2)," ")</f>
        <v>0</v>
      </c>
      <c r="Q361" s="204">
        <f>IFERROR(ROUND(IF($O361=Liste!$H$4,$C361*'Skema 2'!$F$25,IF($O361=Liste!$H$3,$C361,IF($O361=Liste!$H$2," "))),2)," ")</f>
        <v>0</v>
      </c>
      <c r="R361" s="80" t="str">
        <f>IFERROR(Tabel5[[#This Row],[Beløb LAG
kr.]]/Tabel5[[#This Row],[Beløb pr. udgiftspost
kr.]]*Tabel5[[#This Row],[Godkendte udgifter]]," ")</f>
        <v xml:space="preserve"> </v>
      </c>
      <c r="S361" s="99" t="str">
        <f>IFERROR(Tabel5[[#This Row],[Beløb FLAG
kr.]]/Tabel5[[#This Row],[Beløb pr. udgiftspost
kr.]]*Tabel5[[#This Row],[Godkendte udgifter]]," ")</f>
        <v xml:space="preserve"> </v>
      </c>
      <c r="T361" s="155"/>
    </row>
    <row r="362" spans="1:20" x14ac:dyDescent="0.2">
      <c r="A362" s="154"/>
      <c r="B362" s="202"/>
      <c r="C362" s="17"/>
      <c r="D362" s="61"/>
      <c r="E362" s="61"/>
      <c r="F362" s="87"/>
      <c r="G362" s="109"/>
      <c r="H362" s="203"/>
      <c r="I362" s="107">
        <f>Tabel5[[#This Row],[Beløb pr. udgiftspost
kr.]]-Tabel5[[#This Row],[Ikke tilskudsberegtiget]]</f>
        <v>0</v>
      </c>
      <c r="J362" s="93"/>
      <c r="K362" s="93"/>
      <c r="L362" s="93"/>
      <c r="M362" s="93"/>
      <c r="N362" s="93"/>
      <c r="O362" s="11"/>
      <c r="P362" s="204">
        <f>IFERROR(ROUND(IF($O362=Liste!$H$4,$C362*'Skema 2'!$F$24,IF($O362=Liste!$H$2,$C362,IF($O362=Liste!$H$3,"-"))),2)," ")</f>
        <v>0</v>
      </c>
      <c r="Q362" s="204">
        <f>IFERROR(ROUND(IF($O362=Liste!$H$4,$C362*'Skema 2'!$F$25,IF($O362=Liste!$H$3,$C362,IF($O362=Liste!$H$2," "))),2)," ")</f>
        <v>0</v>
      </c>
      <c r="R362" s="80" t="str">
        <f>IFERROR(Tabel5[[#This Row],[Beløb LAG
kr.]]/Tabel5[[#This Row],[Beløb pr. udgiftspost
kr.]]*Tabel5[[#This Row],[Godkendte udgifter]]," ")</f>
        <v xml:space="preserve"> </v>
      </c>
      <c r="S362" s="99" t="str">
        <f>IFERROR(Tabel5[[#This Row],[Beløb FLAG
kr.]]/Tabel5[[#This Row],[Beløb pr. udgiftspost
kr.]]*Tabel5[[#This Row],[Godkendte udgifter]]," ")</f>
        <v xml:space="preserve"> </v>
      </c>
      <c r="T362" s="155"/>
    </row>
    <row r="363" spans="1:20" x14ac:dyDescent="0.2">
      <c r="A363" s="154"/>
      <c r="B363" s="202"/>
      <c r="C363" s="17"/>
      <c r="D363" s="61"/>
      <c r="E363" s="61"/>
      <c r="F363" s="87"/>
      <c r="G363" s="109"/>
      <c r="H363" s="203"/>
      <c r="I363" s="107">
        <f>Tabel5[[#This Row],[Beløb pr. udgiftspost
kr.]]-Tabel5[[#This Row],[Ikke tilskudsberegtiget]]</f>
        <v>0</v>
      </c>
      <c r="J363" s="93"/>
      <c r="K363" s="93"/>
      <c r="L363" s="93"/>
      <c r="M363" s="93"/>
      <c r="N363" s="93"/>
      <c r="O363" s="11"/>
      <c r="P363" s="204">
        <f>IFERROR(ROUND(IF($O363=Liste!$H$4,$C363*'Skema 2'!$F$24,IF($O363=Liste!$H$2,$C363,IF($O363=Liste!$H$3,"-"))),2)," ")</f>
        <v>0</v>
      </c>
      <c r="Q363" s="204">
        <f>IFERROR(ROUND(IF($O363=Liste!$H$4,$C363*'Skema 2'!$F$25,IF($O363=Liste!$H$3,$C363,IF($O363=Liste!$H$2," "))),2)," ")</f>
        <v>0</v>
      </c>
      <c r="R363" s="80" t="str">
        <f>IFERROR(Tabel5[[#This Row],[Beløb LAG
kr.]]/Tabel5[[#This Row],[Beløb pr. udgiftspost
kr.]]*Tabel5[[#This Row],[Godkendte udgifter]]," ")</f>
        <v xml:space="preserve"> </v>
      </c>
      <c r="S363" s="99" t="str">
        <f>IFERROR(Tabel5[[#This Row],[Beløb FLAG
kr.]]/Tabel5[[#This Row],[Beløb pr. udgiftspost
kr.]]*Tabel5[[#This Row],[Godkendte udgifter]]," ")</f>
        <v xml:space="preserve"> </v>
      </c>
      <c r="T363" s="155"/>
    </row>
    <row r="364" spans="1:20" x14ac:dyDescent="0.2">
      <c r="A364" s="154"/>
      <c r="B364" s="202"/>
      <c r="C364" s="17"/>
      <c r="D364" s="61"/>
      <c r="E364" s="61"/>
      <c r="F364" s="87"/>
      <c r="G364" s="109"/>
      <c r="H364" s="203"/>
      <c r="I364" s="107">
        <f>Tabel5[[#This Row],[Beløb pr. udgiftspost
kr.]]-Tabel5[[#This Row],[Ikke tilskudsberegtiget]]</f>
        <v>0</v>
      </c>
      <c r="J364" s="93"/>
      <c r="K364" s="93"/>
      <c r="L364" s="93"/>
      <c r="M364" s="93"/>
      <c r="N364" s="93"/>
      <c r="O364" s="11"/>
      <c r="P364" s="204">
        <f>IFERROR(ROUND(IF($O364=Liste!$H$4,$C364*'Skema 2'!$F$24,IF($O364=Liste!$H$2,$C364,IF($O364=Liste!$H$3,"-"))),2)," ")</f>
        <v>0</v>
      </c>
      <c r="Q364" s="204">
        <f>IFERROR(ROUND(IF($O364=Liste!$H$4,$C364*'Skema 2'!$F$25,IF($O364=Liste!$H$3,$C364,IF($O364=Liste!$H$2," "))),2)," ")</f>
        <v>0</v>
      </c>
      <c r="R364" s="80" t="str">
        <f>IFERROR(Tabel5[[#This Row],[Beløb LAG
kr.]]/Tabel5[[#This Row],[Beløb pr. udgiftspost
kr.]]*Tabel5[[#This Row],[Godkendte udgifter]]," ")</f>
        <v xml:space="preserve"> </v>
      </c>
      <c r="S364" s="99" t="str">
        <f>IFERROR(Tabel5[[#This Row],[Beløb FLAG
kr.]]/Tabel5[[#This Row],[Beløb pr. udgiftspost
kr.]]*Tabel5[[#This Row],[Godkendte udgifter]]," ")</f>
        <v xml:space="preserve"> </v>
      </c>
      <c r="T364" s="155"/>
    </row>
    <row r="365" spans="1:20" x14ac:dyDescent="0.2">
      <c r="A365" s="154"/>
      <c r="B365" s="202"/>
      <c r="C365" s="17"/>
      <c r="D365" s="61"/>
      <c r="E365" s="61"/>
      <c r="F365" s="87"/>
      <c r="G365" s="109"/>
      <c r="H365" s="203"/>
      <c r="I365" s="107">
        <f>Tabel5[[#This Row],[Beløb pr. udgiftspost
kr.]]-Tabel5[[#This Row],[Ikke tilskudsberegtiget]]</f>
        <v>0</v>
      </c>
      <c r="J365" s="93"/>
      <c r="K365" s="93"/>
      <c r="L365" s="93"/>
      <c r="M365" s="93"/>
      <c r="N365" s="93"/>
      <c r="O365" s="11"/>
      <c r="P365" s="204">
        <f>IFERROR(ROUND(IF($O365=Liste!$H$4,$C365*'Skema 2'!$F$24,IF($O365=Liste!$H$2,$C365,IF($O365=Liste!$H$3,"-"))),2)," ")</f>
        <v>0</v>
      </c>
      <c r="Q365" s="204">
        <f>IFERROR(ROUND(IF($O365=Liste!$H$4,$C365*'Skema 2'!$F$25,IF($O365=Liste!$H$3,$C365,IF($O365=Liste!$H$2," "))),2)," ")</f>
        <v>0</v>
      </c>
      <c r="R365" s="80" t="str">
        <f>IFERROR(Tabel5[[#This Row],[Beløb LAG
kr.]]/Tabel5[[#This Row],[Beløb pr. udgiftspost
kr.]]*Tabel5[[#This Row],[Godkendte udgifter]]," ")</f>
        <v xml:space="preserve"> </v>
      </c>
      <c r="S365" s="99" t="str">
        <f>IFERROR(Tabel5[[#This Row],[Beløb FLAG
kr.]]/Tabel5[[#This Row],[Beløb pr. udgiftspost
kr.]]*Tabel5[[#This Row],[Godkendte udgifter]]," ")</f>
        <v xml:space="preserve"> </v>
      </c>
      <c r="T365" s="155"/>
    </row>
    <row r="366" spans="1:20" x14ac:dyDescent="0.2">
      <c r="A366" s="154"/>
      <c r="B366" s="202"/>
      <c r="C366" s="17"/>
      <c r="D366" s="61"/>
      <c r="E366" s="61"/>
      <c r="F366" s="87"/>
      <c r="G366" s="109"/>
      <c r="H366" s="203"/>
      <c r="I366" s="107">
        <f>Tabel5[[#This Row],[Beløb pr. udgiftspost
kr.]]-Tabel5[[#This Row],[Ikke tilskudsberegtiget]]</f>
        <v>0</v>
      </c>
      <c r="J366" s="93"/>
      <c r="K366" s="93"/>
      <c r="L366" s="93"/>
      <c r="M366" s="93"/>
      <c r="N366" s="93"/>
      <c r="O366" s="11"/>
      <c r="P366" s="204">
        <f>IFERROR(ROUND(IF($O366=Liste!$H$4,$C366*'Skema 2'!$F$24,IF($O366=Liste!$H$2,$C366,IF($O366=Liste!$H$3,"-"))),2)," ")</f>
        <v>0</v>
      </c>
      <c r="Q366" s="204">
        <f>IFERROR(ROUND(IF($O366=Liste!$H$4,$C366*'Skema 2'!$F$25,IF($O366=Liste!$H$3,$C366,IF($O366=Liste!$H$2," "))),2)," ")</f>
        <v>0</v>
      </c>
      <c r="R366" s="80" t="str">
        <f>IFERROR(Tabel5[[#This Row],[Beløb LAG
kr.]]/Tabel5[[#This Row],[Beløb pr. udgiftspost
kr.]]*Tabel5[[#This Row],[Godkendte udgifter]]," ")</f>
        <v xml:space="preserve"> </v>
      </c>
      <c r="S366" s="99" t="str">
        <f>IFERROR(Tabel5[[#This Row],[Beløb FLAG
kr.]]/Tabel5[[#This Row],[Beløb pr. udgiftspost
kr.]]*Tabel5[[#This Row],[Godkendte udgifter]]," ")</f>
        <v xml:space="preserve"> </v>
      </c>
      <c r="T366" s="155"/>
    </row>
    <row r="367" spans="1:20" x14ac:dyDescent="0.2">
      <c r="A367" s="154"/>
      <c r="B367" s="202"/>
      <c r="C367" s="17"/>
      <c r="D367" s="61"/>
      <c r="E367" s="61"/>
      <c r="F367" s="87"/>
      <c r="G367" s="109"/>
      <c r="H367" s="203"/>
      <c r="I367" s="107">
        <f>Tabel5[[#This Row],[Beløb pr. udgiftspost
kr.]]-Tabel5[[#This Row],[Ikke tilskudsberegtiget]]</f>
        <v>0</v>
      </c>
      <c r="J367" s="93"/>
      <c r="K367" s="93"/>
      <c r="L367" s="93"/>
      <c r="M367" s="93"/>
      <c r="N367" s="93"/>
      <c r="O367" s="11"/>
      <c r="P367" s="204">
        <f>IFERROR(ROUND(IF($O367=Liste!$H$4,$C367*'Skema 2'!$F$24,IF($O367=Liste!$H$2,$C367,IF($O367=Liste!$H$3,"-"))),2)," ")</f>
        <v>0</v>
      </c>
      <c r="Q367" s="204">
        <f>IFERROR(ROUND(IF($O367=Liste!$H$4,$C367*'Skema 2'!$F$25,IF($O367=Liste!$H$3,$C367,IF($O367=Liste!$H$2," "))),2)," ")</f>
        <v>0</v>
      </c>
      <c r="R367" s="80" t="str">
        <f>IFERROR(Tabel5[[#This Row],[Beløb LAG
kr.]]/Tabel5[[#This Row],[Beløb pr. udgiftspost
kr.]]*Tabel5[[#This Row],[Godkendte udgifter]]," ")</f>
        <v xml:space="preserve"> </v>
      </c>
      <c r="S367" s="99" t="str">
        <f>IFERROR(Tabel5[[#This Row],[Beløb FLAG
kr.]]/Tabel5[[#This Row],[Beløb pr. udgiftspost
kr.]]*Tabel5[[#This Row],[Godkendte udgifter]]," ")</f>
        <v xml:space="preserve"> </v>
      </c>
      <c r="T367" s="155"/>
    </row>
    <row r="368" spans="1:20" x14ac:dyDescent="0.2">
      <c r="A368" s="154"/>
      <c r="B368" s="202"/>
      <c r="C368" s="17"/>
      <c r="D368" s="61"/>
      <c r="E368" s="61"/>
      <c r="F368" s="87"/>
      <c r="G368" s="109"/>
      <c r="H368" s="203"/>
      <c r="I368" s="107">
        <f>Tabel5[[#This Row],[Beløb pr. udgiftspost
kr.]]-Tabel5[[#This Row],[Ikke tilskudsberegtiget]]</f>
        <v>0</v>
      </c>
      <c r="J368" s="93"/>
      <c r="K368" s="93"/>
      <c r="L368" s="93"/>
      <c r="M368" s="93"/>
      <c r="N368" s="93"/>
      <c r="O368" s="11"/>
      <c r="P368" s="204">
        <f>IFERROR(ROUND(IF($O368=Liste!$H$4,$C368*'Skema 2'!$F$24,IF($O368=Liste!$H$2,$C368,IF($O368=Liste!$H$3,"-"))),2)," ")</f>
        <v>0</v>
      </c>
      <c r="Q368" s="204">
        <f>IFERROR(ROUND(IF($O368=Liste!$H$4,$C368*'Skema 2'!$F$25,IF($O368=Liste!$H$3,$C368,IF($O368=Liste!$H$2," "))),2)," ")</f>
        <v>0</v>
      </c>
      <c r="R368" s="80" t="str">
        <f>IFERROR(Tabel5[[#This Row],[Beløb LAG
kr.]]/Tabel5[[#This Row],[Beløb pr. udgiftspost
kr.]]*Tabel5[[#This Row],[Godkendte udgifter]]," ")</f>
        <v xml:space="preserve"> </v>
      </c>
      <c r="S368" s="99" t="str">
        <f>IFERROR(Tabel5[[#This Row],[Beløb FLAG
kr.]]/Tabel5[[#This Row],[Beløb pr. udgiftspost
kr.]]*Tabel5[[#This Row],[Godkendte udgifter]]," ")</f>
        <v xml:space="preserve"> </v>
      </c>
      <c r="T368" s="155"/>
    </row>
    <row r="369" spans="1:20" x14ac:dyDescent="0.2">
      <c r="A369" s="154"/>
      <c r="B369" s="202"/>
      <c r="C369" s="17"/>
      <c r="D369" s="61"/>
      <c r="E369" s="61"/>
      <c r="F369" s="87"/>
      <c r="G369" s="109"/>
      <c r="H369" s="203"/>
      <c r="I369" s="107">
        <f>Tabel5[[#This Row],[Beløb pr. udgiftspost
kr.]]-Tabel5[[#This Row],[Ikke tilskudsberegtiget]]</f>
        <v>0</v>
      </c>
      <c r="J369" s="93"/>
      <c r="K369" s="93"/>
      <c r="L369" s="93"/>
      <c r="M369" s="93"/>
      <c r="N369" s="93"/>
      <c r="O369" s="11"/>
      <c r="P369" s="204">
        <f>IFERROR(ROUND(IF($O369=Liste!$H$4,$C369*'Skema 2'!$F$24,IF($O369=Liste!$H$2,$C369,IF($O369=Liste!$H$3,"-"))),2)," ")</f>
        <v>0</v>
      </c>
      <c r="Q369" s="204">
        <f>IFERROR(ROUND(IF($O369=Liste!$H$4,$C369*'Skema 2'!$F$25,IF($O369=Liste!$H$3,$C369,IF($O369=Liste!$H$2," "))),2)," ")</f>
        <v>0</v>
      </c>
      <c r="R369" s="80" t="str">
        <f>IFERROR(Tabel5[[#This Row],[Beløb LAG
kr.]]/Tabel5[[#This Row],[Beløb pr. udgiftspost
kr.]]*Tabel5[[#This Row],[Godkendte udgifter]]," ")</f>
        <v xml:space="preserve"> </v>
      </c>
      <c r="S369" s="99" t="str">
        <f>IFERROR(Tabel5[[#This Row],[Beløb FLAG
kr.]]/Tabel5[[#This Row],[Beløb pr. udgiftspost
kr.]]*Tabel5[[#This Row],[Godkendte udgifter]]," ")</f>
        <v xml:space="preserve"> </v>
      </c>
      <c r="T369" s="155"/>
    </row>
    <row r="370" spans="1:20" x14ac:dyDescent="0.2">
      <c r="A370" s="154"/>
      <c r="B370" s="202"/>
      <c r="C370" s="17"/>
      <c r="D370" s="61"/>
      <c r="E370" s="61"/>
      <c r="F370" s="87"/>
      <c r="G370" s="109"/>
      <c r="H370" s="203"/>
      <c r="I370" s="107">
        <f>Tabel5[[#This Row],[Beløb pr. udgiftspost
kr.]]-Tabel5[[#This Row],[Ikke tilskudsberegtiget]]</f>
        <v>0</v>
      </c>
      <c r="J370" s="93"/>
      <c r="K370" s="93"/>
      <c r="L370" s="93"/>
      <c r="M370" s="93"/>
      <c r="N370" s="93"/>
      <c r="O370" s="11"/>
      <c r="P370" s="204">
        <f>IFERROR(ROUND(IF($O370=Liste!$H$4,$C370*'Skema 2'!$F$24,IF($O370=Liste!$H$2,$C370,IF($O370=Liste!$H$3,"-"))),2)," ")</f>
        <v>0</v>
      </c>
      <c r="Q370" s="204">
        <f>IFERROR(ROUND(IF($O370=Liste!$H$4,$C370*'Skema 2'!$F$25,IF($O370=Liste!$H$3,$C370,IF($O370=Liste!$H$2," "))),2)," ")</f>
        <v>0</v>
      </c>
      <c r="R370" s="80" t="str">
        <f>IFERROR(Tabel5[[#This Row],[Beløb LAG
kr.]]/Tabel5[[#This Row],[Beløb pr. udgiftspost
kr.]]*Tabel5[[#This Row],[Godkendte udgifter]]," ")</f>
        <v xml:space="preserve"> </v>
      </c>
      <c r="S370" s="99" t="str">
        <f>IFERROR(Tabel5[[#This Row],[Beløb FLAG
kr.]]/Tabel5[[#This Row],[Beløb pr. udgiftspost
kr.]]*Tabel5[[#This Row],[Godkendte udgifter]]," ")</f>
        <v xml:space="preserve"> </v>
      </c>
      <c r="T370" s="155"/>
    </row>
    <row r="371" spans="1:20" x14ac:dyDescent="0.2">
      <c r="A371" s="154"/>
      <c r="B371" s="202"/>
      <c r="C371" s="17"/>
      <c r="D371" s="61"/>
      <c r="E371" s="61"/>
      <c r="F371" s="87"/>
      <c r="G371" s="109"/>
      <c r="H371" s="203"/>
      <c r="I371" s="107">
        <f>Tabel5[[#This Row],[Beløb pr. udgiftspost
kr.]]-Tabel5[[#This Row],[Ikke tilskudsberegtiget]]</f>
        <v>0</v>
      </c>
      <c r="J371" s="93"/>
      <c r="K371" s="93"/>
      <c r="L371" s="93"/>
      <c r="M371" s="93"/>
      <c r="N371" s="93"/>
      <c r="O371" s="11"/>
      <c r="P371" s="204">
        <f>IFERROR(ROUND(IF($O371=Liste!$H$4,$C371*'Skema 2'!$F$24,IF($O371=Liste!$H$2,$C371,IF($O371=Liste!$H$3,"-"))),2)," ")</f>
        <v>0</v>
      </c>
      <c r="Q371" s="204">
        <f>IFERROR(ROUND(IF($O371=Liste!$H$4,$C371*'Skema 2'!$F$25,IF($O371=Liste!$H$3,$C371,IF($O371=Liste!$H$2," "))),2)," ")</f>
        <v>0</v>
      </c>
      <c r="R371" s="80" t="str">
        <f>IFERROR(Tabel5[[#This Row],[Beløb LAG
kr.]]/Tabel5[[#This Row],[Beløb pr. udgiftspost
kr.]]*Tabel5[[#This Row],[Godkendte udgifter]]," ")</f>
        <v xml:space="preserve"> </v>
      </c>
      <c r="S371" s="99" t="str">
        <f>IFERROR(Tabel5[[#This Row],[Beløb FLAG
kr.]]/Tabel5[[#This Row],[Beløb pr. udgiftspost
kr.]]*Tabel5[[#This Row],[Godkendte udgifter]]," ")</f>
        <v xml:space="preserve"> </v>
      </c>
      <c r="T371" s="155"/>
    </row>
    <row r="372" spans="1:20" x14ac:dyDescent="0.2">
      <c r="A372" s="154"/>
      <c r="B372" s="202"/>
      <c r="C372" s="17"/>
      <c r="D372" s="61"/>
      <c r="E372" s="61"/>
      <c r="F372" s="87"/>
      <c r="G372" s="109"/>
      <c r="H372" s="203"/>
      <c r="I372" s="107">
        <f>Tabel5[[#This Row],[Beløb pr. udgiftspost
kr.]]-Tabel5[[#This Row],[Ikke tilskudsberegtiget]]</f>
        <v>0</v>
      </c>
      <c r="J372" s="93"/>
      <c r="K372" s="93"/>
      <c r="L372" s="93"/>
      <c r="M372" s="93"/>
      <c r="N372" s="93"/>
      <c r="O372" s="11"/>
      <c r="P372" s="204">
        <f>IFERROR(ROUND(IF($O372=Liste!$H$4,$C372*'Skema 2'!$F$24,IF($O372=Liste!$H$2,$C372,IF($O372=Liste!$H$3,"-"))),2)," ")</f>
        <v>0</v>
      </c>
      <c r="Q372" s="204">
        <f>IFERROR(ROUND(IF($O372=Liste!$H$4,$C372*'Skema 2'!$F$25,IF($O372=Liste!$H$3,$C372,IF($O372=Liste!$H$2," "))),2)," ")</f>
        <v>0</v>
      </c>
      <c r="R372" s="80" t="str">
        <f>IFERROR(Tabel5[[#This Row],[Beløb LAG
kr.]]/Tabel5[[#This Row],[Beløb pr. udgiftspost
kr.]]*Tabel5[[#This Row],[Godkendte udgifter]]," ")</f>
        <v xml:space="preserve"> </v>
      </c>
      <c r="S372" s="99" t="str">
        <f>IFERROR(Tabel5[[#This Row],[Beløb FLAG
kr.]]/Tabel5[[#This Row],[Beløb pr. udgiftspost
kr.]]*Tabel5[[#This Row],[Godkendte udgifter]]," ")</f>
        <v xml:space="preserve"> </v>
      </c>
      <c r="T372" s="155"/>
    </row>
    <row r="373" spans="1:20" x14ac:dyDescent="0.2">
      <c r="A373" s="154"/>
      <c r="B373" s="202"/>
      <c r="C373" s="17"/>
      <c r="D373" s="61"/>
      <c r="E373" s="61"/>
      <c r="F373" s="87"/>
      <c r="G373" s="109"/>
      <c r="H373" s="203"/>
      <c r="I373" s="107">
        <f>Tabel5[[#This Row],[Beløb pr. udgiftspost
kr.]]-Tabel5[[#This Row],[Ikke tilskudsberegtiget]]</f>
        <v>0</v>
      </c>
      <c r="J373" s="93"/>
      <c r="K373" s="93"/>
      <c r="L373" s="93"/>
      <c r="M373" s="93"/>
      <c r="N373" s="93"/>
      <c r="O373" s="11"/>
      <c r="P373" s="204">
        <f>IFERROR(ROUND(IF($O373=Liste!$H$4,$C373*'Skema 2'!$F$24,IF($O373=Liste!$H$2,$C373,IF($O373=Liste!$H$3,"-"))),2)," ")</f>
        <v>0</v>
      </c>
      <c r="Q373" s="204">
        <f>IFERROR(ROUND(IF($O373=Liste!$H$4,$C373*'Skema 2'!$F$25,IF($O373=Liste!$H$3,$C373,IF($O373=Liste!$H$2," "))),2)," ")</f>
        <v>0</v>
      </c>
      <c r="R373" s="80" t="str">
        <f>IFERROR(Tabel5[[#This Row],[Beløb LAG
kr.]]/Tabel5[[#This Row],[Beløb pr. udgiftspost
kr.]]*Tabel5[[#This Row],[Godkendte udgifter]]," ")</f>
        <v xml:space="preserve"> </v>
      </c>
      <c r="S373" s="99" t="str">
        <f>IFERROR(Tabel5[[#This Row],[Beløb FLAG
kr.]]/Tabel5[[#This Row],[Beløb pr. udgiftspost
kr.]]*Tabel5[[#This Row],[Godkendte udgifter]]," ")</f>
        <v xml:space="preserve"> </v>
      </c>
      <c r="T373" s="155"/>
    </row>
    <row r="374" spans="1:20" x14ac:dyDescent="0.2">
      <c r="A374" s="154"/>
      <c r="B374" s="202"/>
      <c r="C374" s="17"/>
      <c r="D374" s="61"/>
      <c r="E374" s="61"/>
      <c r="F374" s="87"/>
      <c r="G374" s="109"/>
      <c r="H374" s="203"/>
      <c r="I374" s="107">
        <f>Tabel5[[#This Row],[Beløb pr. udgiftspost
kr.]]-Tabel5[[#This Row],[Ikke tilskudsberegtiget]]</f>
        <v>0</v>
      </c>
      <c r="J374" s="93"/>
      <c r="K374" s="93"/>
      <c r="L374" s="93"/>
      <c r="M374" s="93"/>
      <c r="N374" s="93"/>
      <c r="O374" s="11"/>
      <c r="P374" s="204">
        <f>IFERROR(ROUND(IF($O374=Liste!$H$4,$C374*'Skema 2'!$F$24,IF($O374=Liste!$H$2,$C374,IF($O374=Liste!$H$3,"-"))),2)," ")</f>
        <v>0</v>
      </c>
      <c r="Q374" s="204">
        <f>IFERROR(ROUND(IF($O374=Liste!$H$4,$C374*'Skema 2'!$F$25,IF($O374=Liste!$H$3,$C374,IF($O374=Liste!$H$2," "))),2)," ")</f>
        <v>0</v>
      </c>
      <c r="R374" s="80" t="str">
        <f>IFERROR(Tabel5[[#This Row],[Beløb LAG
kr.]]/Tabel5[[#This Row],[Beløb pr. udgiftspost
kr.]]*Tabel5[[#This Row],[Godkendte udgifter]]," ")</f>
        <v xml:space="preserve"> </v>
      </c>
      <c r="S374" s="99" t="str">
        <f>IFERROR(Tabel5[[#This Row],[Beløb FLAG
kr.]]/Tabel5[[#This Row],[Beløb pr. udgiftspost
kr.]]*Tabel5[[#This Row],[Godkendte udgifter]]," ")</f>
        <v xml:space="preserve"> </v>
      </c>
      <c r="T374" s="155"/>
    </row>
    <row r="375" spans="1:20" x14ac:dyDescent="0.2">
      <c r="A375" s="154"/>
      <c r="B375" s="202"/>
      <c r="C375" s="17"/>
      <c r="D375" s="61"/>
      <c r="E375" s="61"/>
      <c r="F375" s="87"/>
      <c r="G375" s="109"/>
      <c r="H375" s="203"/>
      <c r="I375" s="107">
        <f>Tabel5[[#This Row],[Beløb pr. udgiftspost
kr.]]-Tabel5[[#This Row],[Ikke tilskudsberegtiget]]</f>
        <v>0</v>
      </c>
      <c r="J375" s="93"/>
      <c r="K375" s="93"/>
      <c r="L375" s="93"/>
      <c r="M375" s="93"/>
      <c r="N375" s="93"/>
      <c r="O375" s="11"/>
      <c r="P375" s="204">
        <f>IFERROR(ROUND(IF($O375=Liste!$H$4,$C375*'Skema 2'!$F$24,IF($O375=Liste!$H$2,$C375,IF($O375=Liste!$H$3,"-"))),2)," ")</f>
        <v>0</v>
      </c>
      <c r="Q375" s="204">
        <f>IFERROR(ROUND(IF($O375=Liste!$H$4,$C375*'Skema 2'!$F$25,IF($O375=Liste!$H$3,$C375,IF($O375=Liste!$H$2," "))),2)," ")</f>
        <v>0</v>
      </c>
      <c r="R375" s="80" t="str">
        <f>IFERROR(Tabel5[[#This Row],[Beløb LAG
kr.]]/Tabel5[[#This Row],[Beløb pr. udgiftspost
kr.]]*Tabel5[[#This Row],[Godkendte udgifter]]," ")</f>
        <v xml:space="preserve"> </v>
      </c>
      <c r="S375" s="99" t="str">
        <f>IFERROR(Tabel5[[#This Row],[Beløb FLAG
kr.]]/Tabel5[[#This Row],[Beløb pr. udgiftspost
kr.]]*Tabel5[[#This Row],[Godkendte udgifter]]," ")</f>
        <v xml:space="preserve"> </v>
      </c>
      <c r="T375" s="155"/>
    </row>
    <row r="376" spans="1:20" x14ac:dyDescent="0.2">
      <c r="A376" s="154"/>
      <c r="B376" s="202"/>
      <c r="C376" s="17"/>
      <c r="D376" s="61"/>
      <c r="E376" s="61"/>
      <c r="F376" s="87"/>
      <c r="G376" s="109"/>
      <c r="H376" s="203"/>
      <c r="I376" s="107">
        <f>Tabel5[[#This Row],[Beløb pr. udgiftspost
kr.]]-Tabel5[[#This Row],[Ikke tilskudsberegtiget]]</f>
        <v>0</v>
      </c>
      <c r="J376" s="93"/>
      <c r="K376" s="93"/>
      <c r="L376" s="93"/>
      <c r="M376" s="93"/>
      <c r="N376" s="93"/>
      <c r="O376" s="11"/>
      <c r="P376" s="204">
        <f>IFERROR(ROUND(IF($O376=Liste!$H$4,$C376*'Skema 2'!$F$24,IF($O376=Liste!$H$2,$C376,IF($O376=Liste!$H$3,"-"))),2)," ")</f>
        <v>0</v>
      </c>
      <c r="Q376" s="204">
        <f>IFERROR(ROUND(IF($O376=Liste!$H$4,$C376*'Skema 2'!$F$25,IF($O376=Liste!$H$3,$C376,IF($O376=Liste!$H$2," "))),2)," ")</f>
        <v>0</v>
      </c>
      <c r="R376" s="80" t="str">
        <f>IFERROR(Tabel5[[#This Row],[Beløb LAG
kr.]]/Tabel5[[#This Row],[Beløb pr. udgiftspost
kr.]]*Tabel5[[#This Row],[Godkendte udgifter]]," ")</f>
        <v xml:space="preserve"> </v>
      </c>
      <c r="S376" s="99" t="str">
        <f>IFERROR(Tabel5[[#This Row],[Beløb FLAG
kr.]]/Tabel5[[#This Row],[Beløb pr. udgiftspost
kr.]]*Tabel5[[#This Row],[Godkendte udgifter]]," ")</f>
        <v xml:space="preserve"> </v>
      </c>
      <c r="T376" s="155"/>
    </row>
    <row r="377" spans="1:20" x14ac:dyDescent="0.2">
      <c r="A377" s="154"/>
      <c r="B377" s="202"/>
      <c r="C377" s="17"/>
      <c r="D377" s="61"/>
      <c r="E377" s="61"/>
      <c r="F377" s="87"/>
      <c r="G377" s="109"/>
      <c r="H377" s="203"/>
      <c r="I377" s="107">
        <f>Tabel5[[#This Row],[Beløb pr. udgiftspost
kr.]]-Tabel5[[#This Row],[Ikke tilskudsberegtiget]]</f>
        <v>0</v>
      </c>
      <c r="J377" s="93"/>
      <c r="K377" s="93"/>
      <c r="L377" s="93"/>
      <c r="M377" s="93"/>
      <c r="N377" s="93"/>
      <c r="O377" s="11"/>
      <c r="P377" s="204">
        <f>IFERROR(ROUND(IF($O377=Liste!$H$4,$C377*'Skema 2'!$F$24,IF($O377=Liste!$H$2,$C377,IF($O377=Liste!$H$3,"-"))),2)," ")</f>
        <v>0</v>
      </c>
      <c r="Q377" s="204">
        <f>IFERROR(ROUND(IF($O377=Liste!$H$4,$C377*'Skema 2'!$F$25,IF($O377=Liste!$H$3,$C377,IF($O377=Liste!$H$2," "))),2)," ")</f>
        <v>0</v>
      </c>
      <c r="R377" s="80" t="str">
        <f>IFERROR(Tabel5[[#This Row],[Beløb LAG
kr.]]/Tabel5[[#This Row],[Beløb pr. udgiftspost
kr.]]*Tabel5[[#This Row],[Godkendte udgifter]]," ")</f>
        <v xml:space="preserve"> </v>
      </c>
      <c r="S377" s="99" t="str">
        <f>IFERROR(Tabel5[[#This Row],[Beløb FLAG
kr.]]/Tabel5[[#This Row],[Beløb pr. udgiftspost
kr.]]*Tabel5[[#This Row],[Godkendte udgifter]]," ")</f>
        <v xml:space="preserve"> </v>
      </c>
      <c r="T377" s="155"/>
    </row>
    <row r="378" spans="1:20" x14ac:dyDescent="0.2">
      <c r="A378" s="154"/>
      <c r="B378" s="202"/>
      <c r="C378" s="17"/>
      <c r="D378" s="61"/>
      <c r="E378" s="61"/>
      <c r="F378" s="87"/>
      <c r="G378" s="109"/>
      <c r="H378" s="203"/>
      <c r="I378" s="107">
        <f>Tabel5[[#This Row],[Beløb pr. udgiftspost
kr.]]-Tabel5[[#This Row],[Ikke tilskudsberegtiget]]</f>
        <v>0</v>
      </c>
      <c r="J378" s="93"/>
      <c r="K378" s="93"/>
      <c r="L378" s="93"/>
      <c r="M378" s="93"/>
      <c r="N378" s="93"/>
      <c r="O378" s="11"/>
      <c r="P378" s="204">
        <f>IFERROR(ROUND(IF($O378=Liste!$H$4,$C378*'Skema 2'!$F$24,IF($O378=Liste!$H$2,$C378,IF($O378=Liste!$H$3,"-"))),2)," ")</f>
        <v>0</v>
      </c>
      <c r="Q378" s="204">
        <f>IFERROR(ROUND(IF($O378=Liste!$H$4,$C378*'Skema 2'!$F$25,IF($O378=Liste!$H$3,$C378,IF($O378=Liste!$H$2," "))),2)," ")</f>
        <v>0</v>
      </c>
      <c r="R378" s="80" t="str">
        <f>IFERROR(Tabel5[[#This Row],[Beløb LAG
kr.]]/Tabel5[[#This Row],[Beløb pr. udgiftspost
kr.]]*Tabel5[[#This Row],[Godkendte udgifter]]," ")</f>
        <v xml:space="preserve"> </v>
      </c>
      <c r="S378" s="99" t="str">
        <f>IFERROR(Tabel5[[#This Row],[Beløb FLAG
kr.]]/Tabel5[[#This Row],[Beløb pr. udgiftspost
kr.]]*Tabel5[[#This Row],[Godkendte udgifter]]," ")</f>
        <v xml:space="preserve"> </v>
      </c>
      <c r="T378" s="155"/>
    </row>
    <row r="379" spans="1:20" x14ac:dyDescent="0.2">
      <c r="A379" s="154"/>
      <c r="B379" s="202"/>
      <c r="C379" s="17"/>
      <c r="D379" s="61"/>
      <c r="E379" s="61"/>
      <c r="F379" s="87"/>
      <c r="G379" s="109"/>
      <c r="H379" s="203"/>
      <c r="I379" s="107">
        <f>Tabel5[[#This Row],[Beløb pr. udgiftspost
kr.]]-Tabel5[[#This Row],[Ikke tilskudsberegtiget]]</f>
        <v>0</v>
      </c>
      <c r="J379" s="93"/>
      <c r="K379" s="93"/>
      <c r="L379" s="93"/>
      <c r="M379" s="93"/>
      <c r="N379" s="93"/>
      <c r="O379" s="11"/>
      <c r="P379" s="204">
        <f>IFERROR(ROUND(IF($O379=Liste!$H$4,$C379*'Skema 2'!$F$24,IF($O379=Liste!$H$2,$C379,IF($O379=Liste!$H$3,"-"))),2)," ")</f>
        <v>0</v>
      </c>
      <c r="Q379" s="204">
        <f>IFERROR(ROUND(IF($O379=Liste!$H$4,$C379*'Skema 2'!$F$25,IF($O379=Liste!$H$3,$C379,IF($O379=Liste!$H$2," "))),2)," ")</f>
        <v>0</v>
      </c>
      <c r="R379" s="80" t="str">
        <f>IFERROR(Tabel5[[#This Row],[Beløb LAG
kr.]]/Tabel5[[#This Row],[Beløb pr. udgiftspost
kr.]]*Tabel5[[#This Row],[Godkendte udgifter]]," ")</f>
        <v xml:space="preserve"> </v>
      </c>
      <c r="S379" s="99" t="str">
        <f>IFERROR(Tabel5[[#This Row],[Beløb FLAG
kr.]]/Tabel5[[#This Row],[Beløb pr. udgiftspost
kr.]]*Tabel5[[#This Row],[Godkendte udgifter]]," ")</f>
        <v xml:space="preserve"> </v>
      </c>
      <c r="T379" s="155"/>
    </row>
    <row r="380" spans="1:20" x14ac:dyDescent="0.2">
      <c r="A380" s="154"/>
      <c r="B380" s="202"/>
      <c r="C380" s="17"/>
      <c r="D380" s="61"/>
      <c r="E380" s="61"/>
      <c r="F380" s="87"/>
      <c r="G380" s="109"/>
      <c r="H380" s="203"/>
      <c r="I380" s="107">
        <f>Tabel5[[#This Row],[Beløb pr. udgiftspost
kr.]]-Tabel5[[#This Row],[Ikke tilskudsberegtiget]]</f>
        <v>0</v>
      </c>
      <c r="J380" s="93"/>
      <c r="K380" s="93"/>
      <c r="L380" s="93"/>
      <c r="M380" s="93"/>
      <c r="N380" s="93"/>
      <c r="O380" s="11"/>
      <c r="P380" s="204">
        <f>IFERROR(ROUND(IF($O380=Liste!$H$4,$C380*'Skema 2'!$F$24,IF($O380=Liste!$H$2,$C380,IF($O380=Liste!$H$3,"-"))),2)," ")</f>
        <v>0</v>
      </c>
      <c r="Q380" s="204">
        <f>IFERROR(ROUND(IF($O380=Liste!$H$4,$C380*'Skema 2'!$F$25,IF($O380=Liste!$H$3,$C380,IF($O380=Liste!$H$2," "))),2)," ")</f>
        <v>0</v>
      </c>
      <c r="R380" s="80" t="str">
        <f>IFERROR(Tabel5[[#This Row],[Beløb LAG
kr.]]/Tabel5[[#This Row],[Beløb pr. udgiftspost
kr.]]*Tabel5[[#This Row],[Godkendte udgifter]]," ")</f>
        <v xml:space="preserve"> </v>
      </c>
      <c r="S380" s="99" t="str">
        <f>IFERROR(Tabel5[[#This Row],[Beløb FLAG
kr.]]/Tabel5[[#This Row],[Beløb pr. udgiftspost
kr.]]*Tabel5[[#This Row],[Godkendte udgifter]]," ")</f>
        <v xml:space="preserve"> </v>
      </c>
      <c r="T380" s="155"/>
    </row>
    <row r="381" spans="1:20" x14ac:dyDescent="0.2">
      <c r="A381" s="154"/>
      <c r="B381" s="202"/>
      <c r="C381" s="17"/>
      <c r="D381" s="61"/>
      <c r="E381" s="61"/>
      <c r="F381" s="87"/>
      <c r="G381" s="109"/>
      <c r="H381" s="203"/>
      <c r="I381" s="107">
        <f>Tabel5[[#This Row],[Beløb pr. udgiftspost
kr.]]-Tabel5[[#This Row],[Ikke tilskudsberegtiget]]</f>
        <v>0</v>
      </c>
      <c r="J381" s="93"/>
      <c r="K381" s="93"/>
      <c r="L381" s="93"/>
      <c r="M381" s="93"/>
      <c r="N381" s="93"/>
      <c r="O381" s="11"/>
      <c r="P381" s="204">
        <f>IFERROR(ROUND(IF($O381=Liste!$H$4,$C381*'Skema 2'!$F$24,IF($O381=Liste!$H$2,$C381,IF($O381=Liste!$H$3,"-"))),2)," ")</f>
        <v>0</v>
      </c>
      <c r="Q381" s="204">
        <f>IFERROR(ROUND(IF($O381=Liste!$H$4,$C381*'Skema 2'!$F$25,IF($O381=Liste!$H$3,$C381,IF($O381=Liste!$H$2," "))),2)," ")</f>
        <v>0</v>
      </c>
      <c r="R381" s="80" t="str">
        <f>IFERROR(Tabel5[[#This Row],[Beløb LAG
kr.]]/Tabel5[[#This Row],[Beløb pr. udgiftspost
kr.]]*Tabel5[[#This Row],[Godkendte udgifter]]," ")</f>
        <v xml:space="preserve"> </v>
      </c>
      <c r="S381" s="99" t="str">
        <f>IFERROR(Tabel5[[#This Row],[Beløb FLAG
kr.]]/Tabel5[[#This Row],[Beløb pr. udgiftspost
kr.]]*Tabel5[[#This Row],[Godkendte udgifter]]," ")</f>
        <v xml:space="preserve"> </v>
      </c>
      <c r="T381" s="155"/>
    </row>
    <row r="382" spans="1:20" x14ac:dyDescent="0.2">
      <c r="A382" s="154"/>
      <c r="B382" s="202"/>
      <c r="C382" s="17"/>
      <c r="D382" s="61"/>
      <c r="E382" s="61"/>
      <c r="F382" s="87"/>
      <c r="G382" s="109"/>
      <c r="H382" s="203"/>
      <c r="I382" s="107">
        <f>Tabel5[[#This Row],[Beløb pr. udgiftspost
kr.]]-Tabel5[[#This Row],[Ikke tilskudsberegtiget]]</f>
        <v>0</v>
      </c>
      <c r="J382" s="93"/>
      <c r="K382" s="93"/>
      <c r="L382" s="93"/>
      <c r="M382" s="93"/>
      <c r="N382" s="93"/>
      <c r="O382" s="11"/>
      <c r="P382" s="204">
        <f>IFERROR(ROUND(IF($O382=Liste!$H$4,$C382*'Skema 2'!$F$24,IF($O382=Liste!$H$2,$C382,IF($O382=Liste!$H$3,"-"))),2)," ")</f>
        <v>0</v>
      </c>
      <c r="Q382" s="204">
        <f>IFERROR(ROUND(IF($O382=Liste!$H$4,$C382*'Skema 2'!$F$25,IF($O382=Liste!$H$3,$C382,IF($O382=Liste!$H$2," "))),2)," ")</f>
        <v>0</v>
      </c>
      <c r="R382" s="80" t="str">
        <f>IFERROR(Tabel5[[#This Row],[Beløb LAG
kr.]]/Tabel5[[#This Row],[Beløb pr. udgiftspost
kr.]]*Tabel5[[#This Row],[Godkendte udgifter]]," ")</f>
        <v xml:space="preserve"> </v>
      </c>
      <c r="S382" s="99" t="str">
        <f>IFERROR(Tabel5[[#This Row],[Beløb FLAG
kr.]]/Tabel5[[#This Row],[Beløb pr. udgiftspost
kr.]]*Tabel5[[#This Row],[Godkendte udgifter]]," ")</f>
        <v xml:space="preserve"> </v>
      </c>
      <c r="T382" s="155"/>
    </row>
    <row r="383" spans="1:20" x14ac:dyDescent="0.2">
      <c r="A383" s="154"/>
      <c r="B383" s="202"/>
      <c r="C383" s="17"/>
      <c r="D383" s="61"/>
      <c r="E383" s="61"/>
      <c r="F383" s="87"/>
      <c r="G383" s="109"/>
      <c r="H383" s="203"/>
      <c r="I383" s="107">
        <f>Tabel5[[#This Row],[Beløb pr. udgiftspost
kr.]]-Tabel5[[#This Row],[Ikke tilskudsberegtiget]]</f>
        <v>0</v>
      </c>
      <c r="J383" s="93"/>
      <c r="K383" s="93"/>
      <c r="L383" s="93"/>
      <c r="M383" s="93"/>
      <c r="N383" s="93"/>
      <c r="O383" s="11"/>
      <c r="P383" s="204">
        <f>IFERROR(ROUND(IF($O383=Liste!$H$4,$C383*'Skema 2'!$F$24,IF($O383=Liste!$H$2,$C383,IF($O383=Liste!$H$3,"-"))),2)," ")</f>
        <v>0</v>
      </c>
      <c r="Q383" s="204">
        <f>IFERROR(ROUND(IF($O383=Liste!$H$4,$C383*'Skema 2'!$F$25,IF($O383=Liste!$H$3,$C383,IF($O383=Liste!$H$2," "))),2)," ")</f>
        <v>0</v>
      </c>
      <c r="R383" s="80" t="str">
        <f>IFERROR(Tabel5[[#This Row],[Beløb LAG
kr.]]/Tabel5[[#This Row],[Beløb pr. udgiftspost
kr.]]*Tabel5[[#This Row],[Godkendte udgifter]]," ")</f>
        <v xml:space="preserve"> </v>
      </c>
      <c r="S383" s="99" t="str">
        <f>IFERROR(Tabel5[[#This Row],[Beløb FLAG
kr.]]/Tabel5[[#This Row],[Beløb pr. udgiftspost
kr.]]*Tabel5[[#This Row],[Godkendte udgifter]]," ")</f>
        <v xml:space="preserve"> </v>
      </c>
      <c r="T383" s="155"/>
    </row>
    <row r="384" spans="1:20" x14ac:dyDescent="0.2">
      <c r="A384" s="154"/>
      <c r="B384" s="202"/>
      <c r="C384" s="17"/>
      <c r="D384" s="61"/>
      <c r="E384" s="61"/>
      <c r="F384" s="87"/>
      <c r="G384" s="109"/>
      <c r="H384" s="203"/>
      <c r="I384" s="107">
        <f>Tabel5[[#This Row],[Beløb pr. udgiftspost
kr.]]-Tabel5[[#This Row],[Ikke tilskudsberegtiget]]</f>
        <v>0</v>
      </c>
      <c r="J384" s="93"/>
      <c r="K384" s="93"/>
      <c r="L384" s="93"/>
      <c r="M384" s="93"/>
      <c r="N384" s="93"/>
      <c r="O384" s="11"/>
      <c r="P384" s="204">
        <f>IFERROR(ROUND(IF($O384=Liste!$H$4,$C384*'Skema 2'!$F$24,IF($O384=Liste!$H$2,$C384,IF($O384=Liste!$H$3,"-"))),2)," ")</f>
        <v>0</v>
      </c>
      <c r="Q384" s="204">
        <f>IFERROR(ROUND(IF($O384=Liste!$H$4,$C384*'Skema 2'!$F$25,IF($O384=Liste!$H$3,$C384,IF($O384=Liste!$H$2," "))),2)," ")</f>
        <v>0</v>
      </c>
      <c r="R384" s="80" t="str">
        <f>IFERROR(Tabel5[[#This Row],[Beløb LAG
kr.]]/Tabel5[[#This Row],[Beløb pr. udgiftspost
kr.]]*Tabel5[[#This Row],[Godkendte udgifter]]," ")</f>
        <v xml:space="preserve"> </v>
      </c>
      <c r="S384" s="99" t="str">
        <f>IFERROR(Tabel5[[#This Row],[Beløb FLAG
kr.]]/Tabel5[[#This Row],[Beløb pr. udgiftspost
kr.]]*Tabel5[[#This Row],[Godkendte udgifter]]," ")</f>
        <v xml:space="preserve"> </v>
      </c>
      <c r="T384" s="155"/>
    </row>
    <row r="385" spans="1:20" x14ac:dyDescent="0.2">
      <c r="A385" s="154"/>
      <c r="B385" s="202"/>
      <c r="C385" s="17"/>
      <c r="D385" s="61"/>
      <c r="E385" s="61"/>
      <c r="F385" s="87"/>
      <c r="G385" s="109"/>
      <c r="H385" s="203"/>
      <c r="I385" s="107">
        <f>Tabel5[[#This Row],[Beløb pr. udgiftspost
kr.]]-Tabel5[[#This Row],[Ikke tilskudsberegtiget]]</f>
        <v>0</v>
      </c>
      <c r="J385" s="93"/>
      <c r="K385" s="93"/>
      <c r="L385" s="93"/>
      <c r="M385" s="93"/>
      <c r="N385" s="93"/>
      <c r="O385" s="11"/>
      <c r="P385" s="204">
        <f>IFERROR(ROUND(IF($O385=Liste!$H$4,$C385*'Skema 2'!$F$24,IF($O385=Liste!$H$2,$C385,IF($O385=Liste!$H$3,"-"))),2)," ")</f>
        <v>0</v>
      </c>
      <c r="Q385" s="204">
        <f>IFERROR(ROUND(IF($O385=Liste!$H$4,$C385*'Skema 2'!$F$25,IF($O385=Liste!$H$3,$C385,IF($O385=Liste!$H$2," "))),2)," ")</f>
        <v>0</v>
      </c>
      <c r="R385" s="80" t="str">
        <f>IFERROR(Tabel5[[#This Row],[Beløb LAG
kr.]]/Tabel5[[#This Row],[Beløb pr. udgiftspost
kr.]]*Tabel5[[#This Row],[Godkendte udgifter]]," ")</f>
        <v xml:space="preserve"> </v>
      </c>
      <c r="S385" s="99" t="str">
        <f>IFERROR(Tabel5[[#This Row],[Beløb FLAG
kr.]]/Tabel5[[#This Row],[Beløb pr. udgiftspost
kr.]]*Tabel5[[#This Row],[Godkendte udgifter]]," ")</f>
        <v xml:space="preserve"> </v>
      </c>
      <c r="T385" s="155"/>
    </row>
    <row r="386" spans="1:20" x14ac:dyDescent="0.2">
      <c r="A386" s="154"/>
      <c r="B386" s="202"/>
      <c r="C386" s="17"/>
      <c r="D386" s="61"/>
      <c r="E386" s="61"/>
      <c r="F386" s="87"/>
      <c r="G386" s="109"/>
      <c r="H386" s="203"/>
      <c r="I386" s="107">
        <f>Tabel5[[#This Row],[Beløb pr. udgiftspost
kr.]]-Tabel5[[#This Row],[Ikke tilskudsberegtiget]]</f>
        <v>0</v>
      </c>
      <c r="J386" s="93"/>
      <c r="K386" s="93"/>
      <c r="L386" s="93"/>
      <c r="M386" s="93"/>
      <c r="N386" s="93"/>
      <c r="O386" s="11"/>
      <c r="P386" s="204">
        <f>IFERROR(ROUND(IF($O386=Liste!$H$4,$C386*'Skema 2'!$F$24,IF($O386=Liste!$H$2,$C386,IF($O386=Liste!$H$3,"-"))),2)," ")</f>
        <v>0</v>
      </c>
      <c r="Q386" s="204">
        <f>IFERROR(ROUND(IF($O386=Liste!$H$4,$C386*'Skema 2'!$F$25,IF($O386=Liste!$H$3,$C386,IF($O386=Liste!$H$2," "))),2)," ")</f>
        <v>0</v>
      </c>
      <c r="R386" s="80" t="str">
        <f>IFERROR(Tabel5[[#This Row],[Beløb LAG
kr.]]/Tabel5[[#This Row],[Beløb pr. udgiftspost
kr.]]*Tabel5[[#This Row],[Godkendte udgifter]]," ")</f>
        <v xml:space="preserve"> </v>
      </c>
      <c r="S386" s="99" t="str">
        <f>IFERROR(Tabel5[[#This Row],[Beløb FLAG
kr.]]/Tabel5[[#This Row],[Beløb pr. udgiftspost
kr.]]*Tabel5[[#This Row],[Godkendte udgifter]]," ")</f>
        <v xml:space="preserve"> </v>
      </c>
      <c r="T386" s="155"/>
    </row>
    <row r="387" spans="1:20" x14ac:dyDescent="0.2">
      <c r="A387" s="154"/>
      <c r="B387" s="202"/>
      <c r="C387" s="17"/>
      <c r="D387" s="61"/>
      <c r="E387" s="61"/>
      <c r="F387" s="87"/>
      <c r="G387" s="109"/>
      <c r="H387" s="203"/>
      <c r="I387" s="107">
        <f>Tabel5[[#This Row],[Beløb pr. udgiftspost
kr.]]-Tabel5[[#This Row],[Ikke tilskudsberegtiget]]</f>
        <v>0</v>
      </c>
      <c r="J387" s="93"/>
      <c r="K387" s="93"/>
      <c r="L387" s="93"/>
      <c r="M387" s="93"/>
      <c r="N387" s="93"/>
      <c r="O387" s="11"/>
      <c r="P387" s="204">
        <f>IFERROR(ROUND(IF($O387=Liste!$H$4,$C387*'Skema 2'!$F$24,IF($O387=Liste!$H$2,$C387,IF($O387=Liste!$H$3,"-"))),2)," ")</f>
        <v>0</v>
      </c>
      <c r="Q387" s="204">
        <f>IFERROR(ROUND(IF($O387=Liste!$H$4,$C387*'Skema 2'!$F$25,IF($O387=Liste!$H$3,$C387,IF($O387=Liste!$H$2," "))),2)," ")</f>
        <v>0</v>
      </c>
      <c r="R387" s="80" t="str">
        <f>IFERROR(Tabel5[[#This Row],[Beløb LAG
kr.]]/Tabel5[[#This Row],[Beløb pr. udgiftspost
kr.]]*Tabel5[[#This Row],[Godkendte udgifter]]," ")</f>
        <v xml:space="preserve"> </v>
      </c>
      <c r="S387" s="99" t="str">
        <f>IFERROR(Tabel5[[#This Row],[Beløb FLAG
kr.]]/Tabel5[[#This Row],[Beløb pr. udgiftspost
kr.]]*Tabel5[[#This Row],[Godkendte udgifter]]," ")</f>
        <v xml:space="preserve"> </v>
      </c>
      <c r="T387" s="155"/>
    </row>
    <row r="388" spans="1:20" x14ac:dyDescent="0.2">
      <c r="A388" s="154"/>
      <c r="B388" s="202"/>
      <c r="C388" s="17"/>
      <c r="D388" s="61"/>
      <c r="E388" s="61"/>
      <c r="F388" s="87"/>
      <c r="G388" s="109"/>
      <c r="H388" s="203"/>
      <c r="I388" s="107">
        <f>Tabel5[[#This Row],[Beløb pr. udgiftspost
kr.]]-Tabel5[[#This Row],[Ikke tilskudsberegtiget]]</f>
        <v>0</v>
      </c>
      <c r="J388" s="93"/>
      <c r="K388" s="93"/>
      <c r="L388" s="93"/>
      <c r="M388" s="93"/>
      <c r="N388" s="93"/>
      <c r="O388" s="11"/>
      <c r="P388" s="204">
        <f>IFERROR(ROUND(IF($O388=Liste!$H$4,$C388*'Skema 2'!$F$24,IF($O388=Liste!$H$2,$C388,IF($O388=Liste!$H$3,"-"))),2)," ")</f>
        <v>0</v>
      </c>
      <c r="Q388" s="204">
        <f>IFERROR(ROUND(IF($O388=Liste!$H$4,$C388*'Skema 2'!$F$25,IF($O388=Liste!$H$3,$C388,IF($O388=Liste!$H$2," "))),2)," ")</f>
        <v>0</v>
      </c>
      <c r="R388" s="80" t="str">
        <f>IFERROR(Tabel5[[#This Row],[Beløb LAG
kr.]]/Tabel5[[#This Row],[Beløb pr. udgiftspost
kr.]]*Tabel5[[#This Row],[Godkendte udgifter]]," ")</f>
        <v xml:space="preserve"> </v>
      </c>
      <c r="S388" s="99" t="str">
        <f>IFERROR(Tabel5[[#This Row],[Beløb FLAG
kr.]]/Tabel5[[#This Row],[Beløb pr. udgiftspost
kr.]]*Tabel5[[#This Row],[Godkendte udgifter]]," ")</f>
        <v xml:space="preserve"> </v>
      </c>
      <c r="T388" s="155"/>
    </row>
    <row r="389" spans="1:20" x14ac:dyDescent="0.2">
      <c r="A389" s="154"/>
      <c r="B389" s="202"/>
      <c r="C389" s="17"/>
      <c r="D389" s="61"/>
      <c r="E389" s="61"/>
      <c r="F389" s="87"/>
      <c r="G389" s="109"/>
      <c r="H389" s="203"/>
      <c r="I389" s="107">
        <f>Tabel5[[#This Row],[Beløb pr. udgiftspost
kr.]]-Tabel5[[#This Row],[Ikke tilskudsberegtiget]]</f>
        <v>0</v>
      </c>
      <c r="J389" s="93"/>
      <c r="K389" s="93"/>
      <c r="L389" s="93"/>
      <c r="M389" s="93"/>
      <c r="N389" s="93"/>
      <c r="O389" s="11"/>
      <c r="P389" s="204">
        <f>IFERROR(ROUND(IF($O389=Liste!$H$4,$C389*'Skema 2'!$F$24,IF($O389=Liste!$H$2,$C389,IF($O389=Liste!$H$3,"-"))),2)," ")</f>
        <v>0</v>
      </c>
      <c r="Q389" s="204">
        <f>IFERROR(ROUND(IF($O389=Liste!$H$4,$C389*'Skema 2'!$F$25,IF($O389=Liste!$H$3,$C389,IF($O389=Liste!$H$2," "))),2)," ")</f>
        <v>0</v>
      </c>
      <c r="R389" s="80" t="str">
        <f>IFERROR(Tabel5[[#This Row],[Beløb LAG
kr.]]/Tabel5[[#This Row],[Beløb pr. udgiftspost
kr.]]*Tabel5[[#This Row],[Godkendte udgifter]]," ")</f>
        <v xml:space="preserve"> </v>
      </c>
      <c r="S389" s="99" t="str">
        <f>IFERROR(Tabel5[[#This Row],[Beløb FLAG
kr.]]/Tabel5[[#This Row],[Beløb pr. udgiftspost
kr.]]*Tabel5[[#This Row],[Godkendte udgifter]]," ")</f>
        <v xml:space="preserve"> </v>
      </c>
      <c r="T389" s="155"/>
    </row>
    <row r="390" spans="1:20" x14ac:dyDescent="0.2">
      <c r="A390" s="154"/>
      <c r="B390" s="202"/>
      <c r="C390" s="17"/>
      <c r="D390" s="61"/>
      <c r="E390" s="61"/>
      <c r="F390" s="87"/>
      <c r="G390" s="109"/>
      <c r="H390" s="203"/>
      <c r="I390" s="107">
        <f>Tabel5[[#This Row],[Beløb pr. udgiftspost
kr.]]-Tabel5[[#This Row],[Ikke tilskudsberegtiget]]</f>
        <v>0</v>
      </c>
      <c r="J390" s="93"/>
      <c r="K390" s="93"/>
      <c r="L390" s="93"/>
      <c r="M390" s="93"/>
      <c r="N390" s="93"/>
      <c r="O390" s="11"/>
      <c r="P390" s="204">
        <f>IFERROR(ROUND(IF($O390=Liste!$H$4,$C390*'Skema 2'!$F$24,IF($O390=Liste!$H$2,$C390,IF($O390=Liste!$H$3,"-"))),2)," ")</f>
        <v>0</v>
      </c>
      <c r="Q390" s="204">
        <f>IFERROR(ROUND(IF($O390=Liste!$H$4,$C390*'Skema 2'!$F$25,IF($O390=Liste!$H$3,$C390,IF($O390=Liste!$H$2," "))),2)," ")</f>
        <v>0</v>
      </c>
      <c r="R390" s="80" t="str">
        <f>IFERROR(Tabel5[[#This Row],[Beløb LAG
kr.]]/Tabel5[[#This Row],[Beløb pr. udgiftspost
kr.]]*Tabel5[[#This Row],[Godkendte udgifter]]," ")</f>
        <v xml:space="preserve"> </v>
      </c>
      <c r="S390" s="99" t="str">
        <f>IFERROR(Tabel5[[#This Row],[Beløb FLAG
kr.]]/Tabel5[[#This Row],[Beløb pr. udgiftspost
kr.]]*Tabel5[[#This Row],[Godkendte udgifter]]," ")</f>
        <v xml:space="preserve"> </v>
      </c>
      <c r="T390" s="155"/>
    </row>
    <row r="391" spans="1:20" x14ac:dyDescent="0.2">
      <c r="A391" s="154"/>
      <c r="B391" s="202"/>
      <c r="C391" s="17"/>
      <c r="D391" s="61"/>
      <c r="E391" s="61"/>
      <c r="F391" s="87"/>
      <c r="G391" s="109"/>
      <c r="H391" s="203"/>
      <c r="I391" s="107">
        <f>Tabel5[[#This Row],[Beløb pr. udgiftspost
kr.]]-Tabel5[[#This Row],[Ikke tilskudsberegtiget]]</f>
        <v>0</v>
      </c>
      <c r="J391" s="93"/>
      <c r="K391" s="93"/>
      <c r="L391" s="93"/>
      <c r="M391" s="93"/>
      <c r="N391" s="93"/>
      <c r="O391" s="11"/>
      <c r="P391" s="204">
        <f>IFERROR(ROUND(IF($O391=Liste!$H$4,$C391*'Skema 2'!$F$24,IF($O391=Liste!$H$2,$C391,IF($O391=Liste!$H$3,"-"))),2)," ")</f>
        <v>0</v>
      </c>
      <c r="Q391" s="204">
        <f>IFERROR(ROUND(IF($O391=Liste!$H$4,$C391*'Skema 2'!$F$25,IF($O391=Liste!$H$3,$C391,IF($O391=Liste!$H$2," "))),2)," ")</f>
        <v>0</v>
      </c>
      <c r="R391" s="80" t="str">
        <f>IFERROR(Tabel5[[#This Row],[Beløb LAG
kr.]]/Tabel5[[#This Row],[Beløb pr. udgiftspost
kr.]]*Tabel5[[#This Row],[Godkendte udgifter]]," ")</f>
        <v xml:space="preserve"> </v>
      </c>
      <c r="S391" s="99" t="str">
        <f>IFERROR(Tabel5[[#This Row],[Beløb FLAG
kr.]]/Tabel5[[#This Row],[Beløb pr. udgiftspost
kr.]]*Tabel5[[#This Row],[Godkendte udgifter]]," ")</f>
        <v xml:space="preserve"> </v>
      </c>
      <c r="T391" s="155"/>
    </row>
    <row r="392" spans="1:20" x14ac:dyDescent="0.2">
      <c r="A392" s="154"/>
      <c r="B392" s="202"/>
      <c r="C392" s="17"/>
      <c r="D392" s="61"/>
      <c r="E392" s="61"/>
      <c r="F392" s="87"/>
      <c r="G392" s="109"/>
      <c r="H392" s="203"/>
      <c r="I392" s="107">
        <f>Tabel5[[#This Row],[Beløb pr. udgiftspost
kr.]]-Tabel5[[#This Row],[Ikke tilskudsberegtiget]]</f>
        <v>0</v>
      </c>
      <c r="J392" s="93"/>
      <c r="K392" s="93"/>
      <c r="L392" s="93"/>
      <c r="M392" s="93"/>
      <c r="N392" s="93"/>
      <c r="O392" s="11"/>
      <c r="P392" s="204">
        <f>IFERROR(ROUND(IF($O392=Liste!$H$4,$C392*'Skema 2'!$F$24,IF($O392=Liste!$H$2,$C392,IF($O392=Liste!$H$3,"-"))),2)," ")</f>
        <v>0</v>
      </c>
      <c r="Q392" s="204">
        <f>IFERROR(ROUND(IF($O392=Liste!$H$4,$C392*'Skema 2'!$F$25,IF($O392=Liste!$H$3,$C392,IF($O392=Liste!$H$2," "))),2)," ")</f>
        <v>0</v>
      </c>
      <c r="R392" s="80" t="str">
        <f>IFERROR(Tabel5[[#This Row],[Beløb LAG
kr.]]/Tabel5[[#This Row],[Beløb pr. udgiftspost
kr.]]*Tabel5[[#This Row],[Godkendte udgifter]]," ")</f>
        <v xml:space="preserve"> </v>
      </c>
      <c r="S392" s="99" t="str">
        <f>IFERROR(Tabel5[[#This Row],[Beløb FLAG
kr.]]/Tabel5[[#This Row],[Beløb pr. udgiftspost
kr.]]*Tabel5[[#This Row],[Godkendte udgifter]]," ")</f>
        <v xml:space="preserve"> </v>
      </c>
      <c r="T392" s="155"/>
    </row>
    <row r="393" spans="1:20" x14ac:dyDescent="0.2">
      <c r="A393" s="154"/>
      <c r="B393" s="202"/>
      <c r="C393" s="17"/>
      <c r="D393" s="61"/>
      <c r="E393" s="61"/>
      <c r="F393" s="87"/>
      <c r="G393" s="109"/>
      <c r="H393" s="203"/>
      <c r="I393" s="107">
        <f>Tabel5[[#This Row],[Beløb pr. udgiftspost
kr.]]-Tabel5[[#This Row],[Ikke tilskudsberegtiget]]</f>
        <v>0</v>
      </c>
      <c r="J393" s="93"/>
      <c r="K393" s="93"/>
      <c r="L393" s="93"/>
      <c r="M393" s="93"/>
      <c r="N393" s="93"/>
      <c r="O393" s="11"/>
      <c r="P393" s="204">
        <f>IFERROR(ROUND(IF($O393=Liste!$H$4,$C393*'Skema 2'!$F$24,IF($O393=Liste!$H$2,$C393,IF($O393=Liste!$H$3,"-"))),2)," ")</f>
        <v>0</v>
      </c>
      <c r="Q393" s="204">
        <f>IFERROR(ROUND(IF($O393=Liste!$H$4,$C393*'Skema 2'!$F$25,IF($O393=Liste!$H$3,$C393,IF($O393=Liste!$H$2," "))),2)," ")</f>
        <v>0</v>
      </c>
      <c r="R393" s="80" t="str">
        <f>IFERROR(Tabel5[[#This Row],[Beløb LAG
kr.]]/Tabel5[[#This Row],[Beløb pr. udgiftspost
kr.]]*Tabel5[[#This Row],[Godkendte udgifter]]," ")</f>
        <v xml:space="preserve"> </v>
      </c>
      <c r="S393" s="99" t="str">
        <f>IFERROR(Tabel5[[#This Row],[Beløb FLAG
kr.]]/Tabel5[[#This Row],[Beløb pr. udgiftspost
kr.]]*Tabel5[[#This Row],[Godkendte udgifter]]," ")</f>
        <v xml:space="preserve"> </v>
      </c>
      <c r="T393" s="155"/>
    </row>
    <row r="394" spans="1:20" x14ac:dyDescent="0.2">
      <c r="A394" s="154"/>
      <c r="B394" s="202"/>
      <c r="C394" s="17"/>
      <c r="D394" s="61"/>
      <c r="E394" s="61"/>
      <c r="F394" s="87"/>
      <c r="G394" s="109"/>
      <c r="H394" s="203"/>
      <c r="I394" s="107">
        <f>Tabel5[[#This Row],[Beløb pr. udgiftspost
kr.]]-Tabel5[[#This Row],[Ikke tilskudsberegtiget]]</f>
        <v>0</v>
      </c>
      <c r="J394" s="93"/>
      <c r="K394" s="93"/>
      <c r="L394" s="93"/>
      <c r="M394" s="93"/>
      <c r="N394" s="93"/>
      <c r="O394" s="11"/>
      <c r="P394" s="204">
        <f>IFERROR(ROUND(IF($O394=Liste!$H$4,$C394*'Skema 2'!$F$24,IF($O394=Liste!$H$2,$C394,IF($O394=Liste!$H$3,"-"))),2)," ")</f>
        <v>0</v>
      </c>
      <c r="Q394" s="204">
        <f>IFERROR(ROUND(IF($O394=Liste!$H$4,$C394*'Skema 2'!$F$25,IF($O394=Liste!$H$3,$C394,IF($O394=Liste!$H$2," "))),2)," ")</f>
        <v>0</v>
      </c>
      <c r="R394" s="80" t="str">
        <f>IFERROR(Tabel5[[#This Row],[Beløb LAG
kr.]]/Tabel5[[#This Row],[Beløb pr. udgiftspost
kr.]]*Tabel5[[#This Row],[Godkendte udgifter]]," ")</f>
        <v xml:space="preserve"> </v>
      </c>
      <c r="S394" s="99" t="str">
        <f>IFERROR(Tabel5[[#This Row],[Beløb FLAG
kr.]]/Tabel5[[#This Row],[Beløb pr. udgiftspost
kr.]]*Tabel5[[#This Row],[Godkendte udgifter]]," ")</f>
        <v xml:space="preserve"> </v>
      </c>
      <c r="T394" s="155"/>
    </row>
    <row r="395" spans="1:20" x14ac:dyDescent="0.2">
      <c r="A395" s="154"/>
      <c r="B395" s="202"/>
      <c r="C395" s="17"/>
      <c r="D395" s="61"/>
      <c r="E395" s="61"/>
      <c r="F395" s="87"/>
      <c r="G395" s="109"/>
      <c r="H395" s="203"/>
      <c r="I395" s="107">
        <f>Tabel5[[#This Row],[Beløb pr. udgiftspost
kr.]]-Tabel5[[#This Row],[Ikke tilskudsberegtiget]]</f>
        <v>0</v>
      </c>
      <c r="J395" s="93"/>
      <c r="K395" s="93"/>
      <c r="L395" s="93"/>
      <c r="M395" s="93"/>
      <c r="N395" s="93"/>
      <c r="O395" s="11"/>
      <c r="P395" s="204">
        <f>IFERROR(ROUND(IF($O395=Liste!$H$4,$C395*'Skema 2'!$F$24,IF($O395=Liste!$H$2,$C395,IF($O395=Liste!$H$3,"-"))),2)," ")</f>
        <v>0</v>
      </c>
      <c r="Q395" s="204">
        <f>IFERROR(ROUND(IF($O395=Liste!$H$4,$C395*'Skema 2'!$F$25,IF($O395=Liste!$H$3,$C395,IF($O395=Liste!$H$2," "))),2)," ")</f>
        <v>0</v>
      </c>
      <c r="R395" s="80" t="str">
        <f>IFERROR(Tabel5[[#This Row],[Beløb LAG
kr.]]/Tabel5[[#This Row],[Beløb pr. udgiftspost
kr.]]*Tabel5[[#This Row],[Godkendte udgifter]]," ")</f>
        <v xml:space="preserve"> </v>
      </c>
      <c r="S395" s="99" t="str">
        <f>IFERROR(Tabel5[[#This Row],[Beløb FLAG
kr.]]/Tabel5[[#This Row],[Beløb pr. udgiftspost
kr.]]*Tabel5[[#This Row],[Godkendte udgifter]]," ")</f>
        <v xml:space="preserve"> </v>
      </c>
      <c r="T395" s="155"/>
    </row>
    <row r="396" spans="1:20" x14ac:dyDescent="0.2">
      <c r="A396" s="154"/>
      <c r="B396" s="202"/>
      <c r="C396" s="17"/>
      <c r="D396" s="61"/>
      <c r="E396" s="61"/>
      <c r="F396" s="87"/>
      <c r="G396" s="109"/>
      <c r="H396" s="203"/>
      <c r="I396" s="107">
        <f>Tabel5[[#This Row],[Beløb pr. udgiftspost
kr.]]-Tabel5[[#This Row],[Ikke tilskudsberegtiget]]</f>
        <v>0</v>
      </c>
      <c r="J396" s="93"/>
      <c r="K396" s="93"/>
      <c r="L396" s="93"/>
      <c r="M396" s="93"/>
      <c r="N396" s="93"/>
      <c r="O396" s="11"/>
      <c r="P396" s="204">
        <f>IFERROR(ROUND(IF($O396=Liste!$H$4,$C396*'Skema 2'!$F$24,IF($O396=Liste!$H$2,$C396,IF($O396=Liste!$H$3,"-"))),2)," ")</f>
        <v>0</v>
      </c>
      <c r="Q396" s="204">
        <f>IFERROR(ROUND(IF($O396=Liste!$H$4,$C396*'Skema 2'!$F$25,IF($O396=Liste!$H$3,$C396,IF($O396=Liste!$H$2," "))),2)," ")</f>
        <v>0</v>
      </c>
      <c r="R396" s="80" t="str">
        <f>IFERROR(Tabel5[[#This Row],[Beløb LAG
kr.]]/Tabel5[[#This Row],[Beløb pr. udgiftspost
kr.]]*Tabel5[[#This Row],[Godkendte udgifter]]," ")</f>
        <v xml:space="preserve"> </v>
      </c>
      <c r="S396" s="99" t="str">
        <f>IFERROR(Tabel5[[#This Row],[Beløb FLAG
kr.]]/Tabel5[[#This Row],[Beløb pr. udgiftspost
kr.]]*Tabel5[[#This Row],[Godkendte udgifter]]," ")</f>
        <v xml:space="preserve"> </v>
      </c>
      <c r="T396" s="155"/>
    </row>
    <row r="397" spans="1:20" x14ac:dyDescent="0.2">
      <c r="A397" s="154"/>
      <c r="B397" s="202"/>
      <c r="C397" s="17"/>
      <c r="D397" s="61"/>
      <c r="E397" s="61"/>
      <c r="F397" s="87"/>
      <c r="G397" s="109"/>
      <c r="H397" s="203"/>
      <c r="I397" s="107">
        <f>Tabel5[[#This Row],[Beløb pr. udgiftspost
kr.]]-Tabel5[[#This Row],[Ikke tilskudsberegtiget]]</f>
        <v>0</v>
      </c>
      <c r="J397" s="93"/>
      <c r="K397" s="93"/>
      <c r="L397" s="93"/>
      <c r="M397" s="93"/>
      <c r="N397" s="93"/>
      <c r="O397" s="11"/>
      <c r="P397" s="204">
        <f>IFERROR(ROUND(IF($O397=Liste!$H$4,$C397*'Skema 2'!$F$24,IF($O397=Liste!$H$2,$C397,IF($O397=Liste!$H$3,"-"))),2)," ")</f>
        <v>0</v>
      </c>
      <c r="Q397" s="204">
        <f>IFERROR(ROUND(IF($O397=Liste!$H$4,$C397*'Skema 2'!$F$25,IF($O397=Liste!$H$3,$C397,IF($O397=Liste!$H$2," "))),2)," ")</f>
        <v>0</v>
      </c>
      <c r="R397" s="80" t="str">
        <f>IFERROR(Tabel5[[#This Row],[Beløb LAG
kr.]]/Tabel5[[#This Row],[Beløb pr. udgiftspost
kr.]]*Tabel5[[#This Row],[Godkendte udgifter]]," ")</f>
        <v xml:space="preserve"> </v>
      </c>
      <c r="S397" s="99" t="str">
        <f>IFERROR(Tabel5[[#This Row],[Beløb FLAG
kr.]]/Tabel5[[#This Row],[Beløb pr. udgiftspost
kr.]]*Tabel5[[#This Row],[Godkendte udgifter]]," ")</f>
        <v xml:space="preserve"> </v>
      </c>
      <c r="T397" s="155"/>
    </row>
    <row r="398" spans="1:20" x14ac:dyDescent="0.2">
      <c r="A398" s="154"/>
      <c r="B398" s="202"/>
      <c r="C398" s="17"/>
      <c r="D398" s="61"/>
      <c r="E398" s="61"/>
      <c r="F398" s="87"/>
      <c r="G398" s="109"/>
      <c r="H398" s="203"/>
      <c r="I398" s="107">
        <f>Tabel5[[#This Row],[Beløb pr. udgiftspost
kr.]]-Tabel5[[#This Row],[Ikke tilskudsberegtiget]]</f>
        <v>0</v>
      </c>
      <c r="J398" s="93"/>
      <c r="K398" s="93"/>
      <c r="L398" s="93"/>
      <c r="M398" s="93"/>
      <c r="N398" s="93"/>
      <c r="O398" s="11"/>
      <c r="P398" s="204">
        <f>IFERROR(ROUND(IF($O398=Liste!$H$4,$C398*'Skema 2'!$F$24,IF($O398=Liste!$H$2,$C398,IF($O398=Liste!$H$3,"-"))),2)," ")</f>
        <v>0</v>
      </c>
      <c r="Q398" s="204">
        <f>IFERROR(ROUND(IF($O398=Liste!$H$4,$C398*'Skema 2'!$F$25,IF($O398=Liste!$H$3,$C398,IF($O398=Liste!$H$2," "))),2)," ")</f>
        <v>0</v>
      </c>
      <c r="R398" s="80" t="str">
        <f>IFERROR(Tabel5[[#This Row],[Beløb LAG
kr.]]/Tabel5[[#This Row],[Beløb pr. udgiftspost
kr.]]*Tabel5[[#This Row],[Godkendte udgifter]]," ")</f>
        <v xml:space="preserve"> </v>
      </c>
      <c r="S398" s="99" t="str">
        <f>IFERROR(Tabel5[[#This Row],[Beløb FLAG
kr.]]/Tabel5[[#This Row],[Beløb pr. udgiftspost
kr.]]*Tabel5[[#This Row],[Godkendte udgifter]]," ")</f>
        <v xml:space="preserve"> </v>
      </c>
      <c r="T398" s="155"/>
    </row>
    <row r="399" spans="1:20" x14ac:dyDescent="0.2">
      <c r="A399" s="154"/>
      <c r="B399" s="202"/>
      <c r="C399" s="17"/>
      <c r="D399" s="61"/>
      <c r="E399" s="61"/>
      <c r="F399" s="87"/>
      <c r="G399" s="109"/>
      <c r="H399" s="203"/>
      <c r="I399" s="107">
        <f>Tabel5[[#This Row],[Beløb pr. udgiftspost
kr.]]-Tabel5[[#This Row],[Ikke tilskudsberegtiget]]</f>
        <v>0</v>
      </c>
      <c r="J399" s="93"/>
      <c r="K399" s="93"/>
      <c r="L399" s="93"/>
      <c r="M399" s="93"/>
      <c r="N399" s="93"/>
      <c r="O399" s="11"/>
      <c r="P399" s="204">
        <f>IFERROR(ROUND(IF($O399=Liste!$H$4,$C399*'Skema 2'!$F$24,IF($O399=Liste!$H$2,$C399,IF($O399=Liste!$H$3,"-"))),2)," ")</f>
        <v>0</v>
      </c>
      <c r="Q399" s="204">
        <f>IFERROR(ROUND(IF($O399=Liste!$H$4,$C399*'Skema 2'!$F$25,IF($O399=Liste!$H$3,$C399,IF($O399=Liste!$H$2," "))),2)," ")</f>
        <v>0</v>
      </c>
      <c r="R399" s="80" t="str">
        <f>IFERROR(Tabel5[[#This Row],[Beløb LAG
kr.]]/Tabel5[[#This Row],[Beløb pr. udgiftspost
kr.]]*Tabel5[[#This Row],[Godkendte udgifter]]," ")</f>
        <v xml:space="preserve"> </v>
      </c>
      <c r="S399" s="99" t="str">
        <f>IFERROR(Tabel5[[#This Row],[Beløb FLAG
kr.]]/Tabel5[[#This Row],[Beløb pr. udgiftspost
kr.]]*Tabel5[[#This Row],[Godkendte udgifter]]," ")</f>
        <v xml:space="preserve"> </v>
      </c>
      <c r="T399" s="155"/>
    </row>
    <row r="400" spans="1:20" x14ac:dyDescent="0.2">
      <c r="A400" s="154"/>
      <c r="B400" s="202"/>
      <c r="C400" s="17"/>
      <c r="D400" s="61"/>
      <c r="E400" s="61"/>
      <c r="F400" s="87"/>
      <c r="G400" s="109"/>
      <c r="H400" s="203"/>
      <c r="I400" s="107">
        <f>Tabel5[[#This Row],[Beløb pr. udgiftspost
kr.]]-Tabel5[[#This Row],[Ikke tilskudsberegtiget]]</f>
        <v>0</v>
      </c>
      <c r="J400" s="93"/>
      <c r="K400" s="93"/>
      <c r="L400" s="93"/>
      <c r="M400" s="93"/>
      <c r="N400" s="93"/>
      <c r="O400" s="11"/>
      <c r="P400" s="204">
        <f>IFERROR(ROUND(IF($O400=Liste!$H$4,$C400*'Skema 2'!$F$24,IF($O400=Liste!$H$2,$C400,IF($O400=Liste!$H$3,"-"))),2)," ")</f>
        <v>0</v>
      </c>
      <c r="Q400" s="204">
        <f>IFERROR(ROUND(IF($O400=Liste!$H$4,$C400*'Skema 2'!$F$25,IF($O400=Liste!$H$3,$C400,IF($O400=Liste!$H$2," "))),2)," ")</f>
        <v>0</v>
      </c>
      <c r="R400" s="80" t="str">
        <f>IFERROR(Tabel5[[#This Row],[Beløb LAG
kr.]]/Tabel5[[#This Row],[Beløb pr. udgiftspost
kr.]]*Tabel5[[#This Row],[Godkendte udgifter]]," ")</f>
        <v xml:space="preserve"> </v>
      </c>
      <c r="S400" s="99" t="str">
        <f>IFERROR(Tabel5[[#This Row],[Beløb FLAG
kr.]]/Tabel5[[#This Row],[Beløb pr. udgiftspost
kr.]]*Tabel5[[#This Row],[Godkendte udgifter]]," ")</f>
        <v xml:space="preserve"> </v>
      </c>
      <c r="T400" s="155"/>
    </row>
    <row r="401" spans="1:20" x14ac:dyDescent="0.2">
      <c r="A401" s="154"/>
      <c r="B401" s="202"/>
      <c r="C401" s="17"/>
      <c r="D401" s="61"/>
      <c r="E401" s="61"/>
      <c r="F401" s="87"/>
      <c r="G401" s="109"/>
      <c r="H401" s="203"/>
      <c r="I401" s="107">
        <f>Tabel5[[#This Row],[Beløb pr. udgiftspost
kr.]]-Tabel5[[#This Row],[Ikke tilskudsberegtiget]]</f>
        <v>0</v>
      </c>
      <c r="J401" s="93"/>
      <c r="K401" s="93"/>
      <c r="L401" s="93"/>
      <c r="M401" s="93"/>
      <c r="N401" s="93"/>
      <c r="O401" s="11"/>
      <c r="P401" s="204">
        <f>IFERROR(ROUND(IF($O401=Liste!$H$4,$C401*'Skema 2'!$F$24,IF($O401=Liste!$H$2,$C401,IF($O401=Liste!$H$3,"-"))),2)," ")</f>
        <v>0</v>
      </c>
      <c r="Q401" s="204">
        <f>IFERROR(ROUND(IF($O401=Liste!$H$4,$C401*'Skema 2'!$F$25,IF($O401=Liste!$H$3,$C401,IF($O401=Liste!$H$2," "))),2)," ")</f>
        <v>0</v>
      </c>
      <c r="R401" s="80" t="str">
        <f>IFERROR(Tabel5[[#This Row],[Beløb LAG
kr.]]/Tabel5[[#This Row],[Beløb pr. udgiftspost
kr.]]*Tabel5[[#This Row],[Godkendte udgifter]]," ")</f>
        <v xml:space="preserve"> </v>
      </c>
      <c r="S401" s="99" t="str">
        <f>IFERROR(Tabel5[[#This Row],[Beløb FLAG
kr.]]/Tabel5[[#This Row],[Beløb pr. udgiftspost
kr.]]*Tabel5[[#This Row],[Godkendte udgifter]]," ")</f>
        <v xml:space="preserve"> </v>
      </c>
      <c r="T401" s="155"/>
    </row>
    <row r="402" spans="1:20" x14ac:dyDescent="0.2">
      <c r="A402" s="154"/>
      <c r="B402" s="202"/>
      <c r="C402" s="17"/>
      <c r="D402" s="61"/>
      <c r="E402" s="61"/>
      <c r="F402" s="87"/>
      <c r="G402" s="109"/>
      <c r="H402" s="203"/>
      <c r="I402" s="107">
        <f>Tabel5[[#This Row],[Beløb pr. udgiftspost
kr.]]-Tabel5[[#This Row],[Ikke tilskudsberegtiget]]</f>
        <v>0</v>
      </c>
      <c r="J402" s="93"/>
      <c r="K402" s="93"/>
      <c r="L402" s="93"/>
      <c r="M402" s="93"/>
      <c r="N402" s="93"/>
      <c r="O402" s="11"/>
      <c r="P402" s="204">
        <f>IFERROR(ROUND(IF($O402=Liste!$H$4,$C402*'Skema 2'!$F$24,IF($O402=Liste!$H$2,$C402,IF($O402=Liste!$H$3,"-"))),2)," ")</f>
        <v>0</v>
      </c>
      <c r="Q402" s="204">
        <f>IFERROR(ROUND(IF($O402=Liste!$H$4,$C402*'Skema 2'!$F$25,IF($O402=Liste!$H$3,$C402,IF($O402=Liste!$H$2," "))),2)," ")</f>
        <v>0</v>
      </c>
      <c r="R402" s="80" t="str">
        <f>IFERROR(Tabel5[[#This Row],[Beløb LAG
kr.]]/Tabel5[[#This Row],[Beløb pr. udgiftspost
kr.]]*Tabel5[[#This Row],[Godkendte udgifter]]," ")</f>
        <v xml:space="preserve"> </v>
      </c>
      <c r="S402" s="99" t="str">
        <f>IFERROR(Tabel5[[#This Row],[Beløb FLAG
kr.]]/Tabel5[[#This Row],[Beløb pr. udgiftspost
kr.]]*Tabel5[[#This Row],[Godkendte udgifter]]," ")</f>
        <v xml:space="preserve"> </v>
      </c>
      <c r="T402" s="155"/>
    </row>
    <row r="403" spans="1:20" x14ac:dyDescent="0.2">
      <c r="A403" s="154"/>
      <c r="B403" s="202"/>
      <c r="C403" s="17"/>
      <c r="D403" s="61"/>
      <c r="E403" s="61"/>
      <c r="F403" s="87"/>
      <c r="G403" s="109"/>
      <c r="H403" s="203"/>
      <c r="I403" s="107">
        <f>Tabel5[[#This Row],[Beløb pr. udgiftspost
kr.]]-Tabel5[[#This Row],[Ikke tilskudsberegtiget]]</f>
        <v>0</v>
      </c>
      <c r="J403" s="93"/>
      <c r="K403" s="93"/>
      <c r="L403" s="93"/>
      <c r="M403" s="93"/>
      <c r="N403" s="93"/>
      <c r="O403" s="11"/>
      <c r="P403" s="204">
        <f>IFERROR(ROUND(IF($O403=Liste!$H$4,$C403*'Skema 2'!$F$24,IF($O403=Liste!$H$2,$C403,IF($O403=Liste!$H$3,"-"))),2)," ")</f>
        <v>0</v>
      </c>
      <c r="Q403" s="204">
        <f>IFERROR(ROUND(IF($O403=Liste!$H$4,$C403*'Skema 2'!$F$25,IF($O403=Liste!$H$3,$C403,IF($O403=Liste!$H$2," "))),2)," ")</f>
        <v>0</v>
      </c>
      <c r="R403" s="80" t="str">
        <f>IFERROR(Tabel5[[#This Row],[Beløb LAG
kr.]]/Tabel5[[#This Row],[Beløb pr. udgiftspost
kr.]]*Tabel5[[#This Row],[Godkendte udgifter]]," ")</f>
        <v xml:space="preserve"> </v>
      </c>
      <c r="S403" s="99" t="str">
        <f>IFERROR(Tabel5[[#This Row],[Beløb FLAG
kr.]]/Tabel5[[#This Row],[Beløb pr. udgiftspost
kr.]]*Tabel5[[#This Row],[Godkendte udgifter]]," ")</f>
        <v xml:space="preserve"> </v>
      </c>
      <c r="T403" s="155"/>
    </row>
    <row r="404" spans="1:20" x14ac:dyDescent="0.2">
      <c r="A404" s="154"/>
      <c r="B404" s="202"/>
      <c r="C404" s="17"/>
      <c r="D404" s="61"/>
      <c r="E404" s="61"/>
      <c r="F404" s="87"/>
      <c r="G404" s="109"/>
      <c r="H404" s="203"/>
      <c r="I404" s="107">
        <f>Tabel5[[#This Row],[Beløb pr. udgiftspost
kr.]]-Tabel5[[#This Row],[Ikke tilskudsberegtiget]]</f>
        <v>0</v>
      </c>
      <c r="J404" s="93"/>
      <c r="K404" s="93"/>
      <c r="L404" s="93"/>
      <c r="M404" s="93"/>
      <c r="N404" s="93"/>
      <c r="O404" s="11"/>
      <c r="P404" s="204">
        <f>IFERROR(ROUND(IF($O404=Liste!$H$4,$C404*'Skema 2'!$F$24,IF($O404=Liste!$H$2,$C404,IF($O404=Liste!$H$3,"-"))),2)," ")</f>
        <v>0</v>
      </c>
      <c r="Q404" s="204">
        <f>IFERROR(ROUND(IF($O404=Liste!$H$4,$C404*'Skema 2'!$F$25,IF($O404=Liste!$H$3,$C404,IF($O404=Liste!$H$2," "))),2)," ")</f>
        <v>0</v>
      </c>
      <c r="R404" s="80" t="str">
        <f>IFERROR(Tabel5[[#This Row],[Beløb LAG
kr.]]/Tabel5[[#This Row],[Beløb pr. udgiftspost
kr.]]*Tabel5[[#This Row],[Godkendte udgifter]]," ")</f>
        <v xml:space="preserve"> </v>
      </c>
      <c r="S404" s="99" t="str">
        <f>IFERROR(Tabel5[[#This Row],[Beløb FLAG
kr.]]/Tabel5[[#This Row],[Beløb pr. udgiftspost
kr.]]*Tabel5[[#This Row],[Godkendte udgifter]]," ")</f>
        <v xml:space="preserve"> </v>
      </c>
      <c r="T404" s="155"/>
    </row>
    <row r="405" spans="1:20" x14ac:dyDescent="0.2">
      <c r="A405" s="154"/>
      <c r="B405" s="202"/>
      <c r="C405" s="17"/>
      <c r="D405" s="61"/>
      <c r="E405" s="61"/>
      <c r="F405" s="87"/>
      <c r="G405" s="109"/>
      <c r="H405" s="203"/>
      <c r="I405" s="107">
        <f>Tabel5[[#This Row],[Beløb pr. udgiftspost
kr.]]-Tabel5[[#This Row],[Ikke tilskudsberegtiget]]</f>
        <v>0</v>
      </c>
      <c r="J405" s="93"/>
      <c r="K405" s="93"/>
      <c r="L405" s="93"/>
      <c r="M405" s="93"/>
      <c r="N405" s="93"/>
      <c r="O405" s="11"/>
      <c r="P405" s="204">
        <f>IFERROR(ROUND(IF($O405=Liste!$H$4,$C405*'Skema 2'!$F$24,IF($O405=Liste!$H$2,$C405,IF($O405=Liste!$H$3,"-"))),2)," ")</f>
        <v>0</v>
      </c>
      <c r="Q405" s="204">
        <f>IFERROR(ROUND(IF($O405=Liste!$H$4,$C405*'Skema 2'!$F$25,IF($O405=Liste!$H$3,$C405,IF($O405=Liste!$H$2," "))),2)," ")</f>
        <v>0</v>
      </c>
      <c r="R405" s="80" t="str">
        <f>IFERROR(Tabel5[[#This Row],[Beløb LAG
kr.]]/Tabel5[[#This Row],[Beløb pr. udgiftspost
kr.]]*Tabel5[[#This Row],[Godkendte udgifter]]," ")</f>
        <v xml:space="preserve"> </v>
      </c>
      <c r="S405" s="99" t="str">
        <f>IFERROR(Tabel5[[#This Row],[Beløb FLAG
kr.]]/Tabel5[[#This Row],[Beløb pr. udgiftspost
kr.]]*Tabel5[[#This Row],[Godkendte udgifter]]," ")</f>
        <v xml:space="preserve"> </v>
      </c>
      <c r="T405" s="155"/>
    </row>
    <row r="406" spans="1:20" x14ac:dyDescent="0.2">
      <c r="A406" s="154"/>
      <c r="B406" s="202"/>
      <c r="C406" s="17"/>
      <c r="D406" s="61"/>
      <c r="E406" s="61"/>
      <c r="F406" s="87"/>
      <c r="G406" s="109"/>
      <c r="H406" s="203"/>
      <c r="I406" s="107">
        <f>Tabel5[[#This Row],[Beløb pr. udgiftspost
kr.]]-Tabel5[[#This Row],[Ikke tilskudsberegtiget]]</f>
        <v>0</v>
      </c>
      <c r="J406" s="93"/>
      <c r="K406" s="93"/>
      <c r="L406" s="93"/>
      <c r="M406" s="93"/>
      <c r="N406" s="93"/>
      <c r="O406" s="11"/>
      <c r="P406" s="204">
        <f>IFERROR(ROUND(IF($O406=Liste!$H$4,$C406*'Skema 2'!$F$24,IF($O406=Liste!$H$2,$C406,IF($O406=Liste!$H$3,"-"))),2)," ")</f>
        <v>0</v>
      </c>
      <c r="Q406" s="204">
        <f>IFERROR(ROUND(IF($O406=Liste!$H$4,$C406*'Skema 2'!$F$25,IF($O406=Liste!$H$3,$C406,IF($O406=Liste!$H$2," "))),2)," ")</f>
        <v>0</v>
      </c>
      <c r="R406" s="80" t="str">
        <f>IFERROR(Tabel5[[#This Row],[Beløb LAG
kr.]]/Tabel5[[#This Row],[Beløb pr. udgiftspost
kr.]]*Tabel5[[#This Row],[Godkendte udgifter]]," ")</f>
        <v xml:space="preserve"> </v>
      </c>
      <c r="S406" s="99" t="str">
        <f>IFERROR(Tabel5[[#This Row],[Beløb FLAG
kr.]]/Tabel5[[#This Row],[Beløb pr. udgiftspost
kr.]]*Tabel5[[#This Row],[Godkendte udgifter]]," ")</f>
        <v xml:space="preserve"> </v>
      </c>
      <c r="T406" s="155"/>
    </row>
    <row r="407" spans="1:20" x14ac:dyDescent="0.2">
      <c r="A407" s="154"/>
      <c r="B407" s="202"/>
      <c r="C407" s="17"/>
      <c r="D407" s="61"/>
      <c r="E407" s="61"/>
      <c r="F407" s="87"/>
      <c r="G407" s="109"/>
      <c r="H407" s="203"/>
      <c r="I407" s="107">
        <f>Tabel5[[#This Row],[Beløb pr. udgiftspost
kr.]]-Tabel5[[#This Row],[Ikke tilskudsberegtiget]]</f>
        <v>0</v>
      </c>
      <c r="J407" s="93"/>
      <c r="K407" s="93"/>
      <c r="L407" s="93"/>
      <c r="M407" s="93"/>
      <c r="N407" s="93"/>
      <c r="O407" s="11"/>
      <c r="P407" s="204">
        <f>IFERROR(ROUND(IF($O407=Liste!$H$4,$C407*'Skema 2'!$F$24,IF($O407=Liste!$H$2,$C407,IF($O407=Liste!$H$3,"-"))),2)," ")</f>
        <v>0</v>
      </c>
      <c r="Q407" s="204">
        <f>IFERROR(ROUND(IF($O407=Liste!$H$4,$C407*'Skema 2'!$F$25,IF($O407=Liste!$H$3,$C407,IF($O407=Liste!$H$2," "))),2)," ")</f>
        <v>0</v>
      </c>
      <c r="R407" s="80" t="str">
        <f>IFERROR(Tabel5[[#This Row],[Beløb LAG
kr.]]/Tabel5[[#This Row],[Beløb pr. udgiftspost
kr.]]*Tabel5[[#This Row],[Godkendte udgifter]]," ")</f>
        <v xml:space="preserve"> </v>
      </c>
      <c r="S407" s="99" t="str">
        <f>IFERROR(Tabel5[[#This Row],[Beløb FLAG
kr.]]/Tabel5[[#This Row],[Beløb pr. udgiftspost
kr.]]*Tabel5[[#This Row],[Godkendte udgifter]]," ")</f>
        <v xml:space="preserve"> </v>
      </c>
      <c r="T407" s="155"/>
    </row>
    <row r="408" spans="1:20" x14ac:dyDescent="0.2">
      <c r="A408" s="154"/>
      <c r="B408" s="202"/>
      <c r="C408" s="17"/>
      <c r="D408" s="61"/>
      <c r="E408" s="61"/>
      <c r="F408" s="87"/>
      <c r="G408" s="109"/>
      <c r="H408" s="203"/>
      <c r="I408" s="107">
        <f>Tabel5[[#This Row],[Beløb pr. udgiftspost
kr.]]-Tabel5[[#This Row],[Ikke tilskudsberegtiget]]</f>
        <v>0</v>
      </c>
      <c r="J408" s="93"/>
      <c r="K408" s="93"/>
      <c r="L408" s="93"/>
      <c r="M408" s="93"/>
      <c r="N408" s="93"/>
      <c r="O408" s="11"/>
      <c r="P408" s="204">
        <f>IFERROR(ROUND(IF($O408=Liste!$H$4,$C408*'Skema 2'!$F$24,IF($O408=Liste!$H$2,$C408,IF($O408=Liste!$H$3,"-"))),2)," ")</f>
        <v>0</v>
      </c>
      <c r="Q408" s="204">
        <f>IFERROR(ROUND(IF($O408=Liste!$H$4,$C408*'Skema 2'!$F$25,IF($O408=Liste!$H$3,$C408,IF($O408=Liste!$H$2," "))),2)," ")</f>
        <v>0</v>
      </c>
      <c r="R408" s="80" t="str">
        <f>IFERROR(Tabel5[[#This Row],[Beløb LAG
kr.]]/Tabel5[[#This Row],[Beløb pr. udgiftspost
kr.]]*Tabel5[[#This Row],[Godkendte udgifter]]," ")</f>
        <v xml:space="preserve"> </v>
      </c>
      <c r="S408" s="99" t="str">
        <f>IFERROR(Tabel5[[#This Row],[Beløb FLAG
kr.]]/Tabel5[[#This Row],[Beløb pr. udgiftspost
kr.]]*Tabel5[[#This Row],[Godkendte udgifter]]," ")</f>
        <v xml:space="preserve"> </v>
      </c>
      <c r="T408" s="155"/>
    </row>
    <row r="409" spans="1:20" x14ac:dyDescent="0.2">
      <c r="A409" s="154"/>
      <c r="B409" s="202"/>
      <c r="C409" s="17"/>
      <c r="D409" s="61"/>
      <c r="E409" s="61"/>
      <c r="F409" s="87"/>
      <c r="G409" s="109"/>
      <c r="H409" s="203"/>
      <c r="I409" s="107">
        <f>Tabel5[[#This Row],[Beløb pr. udgiftspost
kr.]]-Tabel5[[#This Row],[Ikke tilskudsberegtiget]]</f>
        <v>0</v>
      </c>
      <c r="J409" s="93"/>
      <c r="K409" s="93"/>
      <c r="L409" s="93"/>
      <c r="M409" s="93"/>
      <c r="N409" s="93"/>
      <c r="O409" s="11"/>
      <c r="P409" s="204">
        <f>IFERROR(ROUND(IF($O409=Liste!$H$4,$C409*'Skema 2'!$F$24,IF($O409=Liste!$H$2,$C409,IF($O409=Liste!$H$3,"-"))),2)," ")</f>
        <v>0</v>
      </c>
      <c r="Q409" s="204">
        <f>IFERROR(ROUND(IF($O409=Liste!$H$4,$C409*'Skema 2'!$F$25,IF($O409=Liste!$H$3,$C409,IF($O409=Liste!$H$2," "))),2)," ")</f>
        <v>0</v>
      </c>
      <c r="R409" s="80" t="str">
        <f>IFERROR(Tabel5[[#This Row],[Beløb LAG
kr.]]/Tabel5[[#This Row],[Beløb pr. udgiftspost
kr.]]*Tabel5[[#This Row],[Godkendte udgifter]]," ")</f>
        <v xml:space="preserve"> </v>
      </c>
      <c r="S409" s="99" t="str">
        <f>IFERROR(Tabel5[[#This Row],[Beløb FLAG
kr.]]/Tabel5[[#This Row],[Beløb pr. udgiftspost
kr.]]*Tabel5[[#This Row],[Godkendte udgifter]]," ")</f>
        <v xml:space="preserve"> </v>
      </c>
      <c r="T409" s="155"/>
    </row>
    <row r="410" spans="1:20" x14ac:dyDescent="0.2">
      <c r="A410" s="154"/>
      <c r="B410" s="202"/>
      <c r="C410" s="17"/>
      <c r="D410" s="61"/>
      <c r="E410" s="61"/>
      <c r="F410" s="87"/>
      <c r="G410" s="109"/>
      <c r="H410" s="203"/>
      <c r="I410" s="107">
        <f>Tabel5[[#This Row],[Beløb pr. udgiftspost
kr.]]-Tabel5[[#This Row],[Ikke tilskudsberegtiget]]</f>
        <v>0</v>
      </c>
      <c r="J410" s="93"/>
      <c r="K410" s="93"/>
      <c r="L410" s="93"/>
      <c r="M410" s="93"/>
      <c r="N410" s="93"/>
      <c r="O410" s="11"/>
      <c r="P410" s="204">
        <f>IFERROR(ROUND(IF($O410=Liste!$H$4,$C410*'Skema 2'!$F$24,IF($O410=Liste!$H$2,$C410,IF($O410=Liste!$H$3,"-"))),2)," ")</f>
        <v>0</v>
      </c>
      <c r="Q410" s="204">
        <f>IFERROR(ROUND(IF($O410=Liste!$H$4,$C410*'Skema 2'!$F$25,IF($O410=Liste!$H$3,$C410,IF($O410=Liste!$H$2," "))),2)," ")</f>
        <v>0</v>
      </c>
      <c r="R410" s="80" t="str">
        <f>IFERROR(Tabel5[[#This Row],[Beløb LAG
kr.]]/Tabel5[[#This Row],[Beløb pr. udgiftspost
kr.]]*Tabel5[[#This Row],[Godkendte udgifter]]," ")</f>
        <v xml:space="preserve"> </v>
      </c>
      <c r="S410" s="99" t="str">
        <f>IFERROR(Tabel5[[#This Row],[Beløb FLAG
kr.]]/Tabel5[[#This Row],[Beløb pr. udgiftspost
kr.]]*Tabel5[[#This Row],[Godkendte udgifter]]," ")</f>
        <v xml:space="preserve"> </v>
      </c>
      <c r="T410" s="155"/>
    </row>
    <row r="411" spans="1:20" x14ac:dyDescent="0.2">
      <c r="A411" s="154"/>
      <c r="B411" s="202"/>
      <c r="C411" s="17"/>
      <c r="D411" s="61"/>
      <c r="E411" s="61"/>
      <c r="F411" s="87"/>
      <c r="G411" s="109"/>
      <c r="H411" s="203"/>
      <c r="I411" s="107">
        <f>Tabel5[[#This Row],[Beløb pr. udgiftspost
kr.]]-Tabel5[[#This Row],[Ikke tilskudsberegtiget]]</f>
        <v>0</v>
      </c>
      <c r="J411" s="93"/>
      <c r="K411" s="93"/>
      <c r="L411" s="93"/>
      <c r="M411" s="93"/>
      <c r="N411" s="93"/>
      <c r="O411" s="11"/>
      <c r="P411" s="204">
        <f>IFERROR(ROUND(IF($O411=Liste!$H$4,$C411*'Skema 2'!$F$24,IF($O411=Liste!$H$2,$C411,IF($O411=Liste!$H$3,"-"))),2)," ")</f>
        <v>0</v>
      </c>
      <c r="Q411" s="204">
        <f>IFERROR(ROUND(IF($O411=Liste!$H$4,$C411*'Skema 2'!$F$25,IF($O411=Liste!$H$3,$C411,IF($O411=Liste!$H$2," "))),2)," ")</f>
        <v>0</v>
      </c>
      <c r="R411" s="80" t="str">
        <f>IFERROR(Tabel5[[#This Row],[Beløb LAG
kr.]]/Tabel5[[#This Row],[Beløb pr. udgiftspost
kr.]]*Tabel5[[#This Row],[Godkendte udgifter]]," ")</f>
        <v xml:space="preserve"> </v>
      </c>
      <c r="S411" s="99" t="str">
        <f>IFERROR(Tabel5[[#This Row],[Beløb FLAG
kr.]]/Tabel5[[#This Row],[Beløb pr. udgiftspost
kr.]]*Tabel5[[#This Row],[Godkendte udgifter]]," ")</f>
        <v xml:space="preserve"> </v>
      </c>
      <c r="T411" s="155"/>
    </row>
    <row r="412" spans="1:20" x14ac:dyDescent="0.2">
      <c r="A412" s="154"/>
      <c r="B412" s="202"/>
      <c r="C412" s="17"/>
      <c r="D412" s="61"/>
      <c r="E412" s="61"/>
      <c r="F412" s="87"/>
      <c r="G412" s="109"/>
      <c r="H412" s="203"/>
      <c r="I412" s="107">
        <f>Tabel5[[#This Row],[Beløb pr. udgiftspost
kr.]]-Tabel5[[#This Row],[Ikke tilskudsberegtiget]]</f>
        <v>0</v>
      </c>
      <c r="J412" s="93"/>
      <c r="K412" s="93"/>
      <c r="L412" s="93"/>
      <c r="M412" s="93"/>
      <c r="N412" s="93"/>
      <c r="O412" s="11"/>
      <c r="P412" s="204">
        <f>IFERROR(ROUND(IF($O412=Liste!$H$4,$C412*'Skema 2'!$F$24,IF($O412=Liste!$H$2,$C412,IF($O412=Liste!$H$3,"-"))),2)," ")</f>
        <v>0</v>
      </c>
      <c r="Q412" s="204">
        <f>IFERROR(ROUND(IF($O412=Liste!$H$4,$C412*'Skema 2'!$F$25,IF($O412=Liste!$H$3,$C412,IF($O412=Liste!$H$2," "))),2)," ")</f>
        <v>0</v>
      </c>
      <c r="R412" s="80" t="str">
        <f>IFERROR(Tabel5[[#This Row],[Beløb LAG
kr.]]/Tabel5[[#This Row],[Beløb pr. udgiftspost
kr.]]*Tabel5[[#This Row],[Godkendte udgifter]]," ")</f>
        <v xml:space="preserve"> </v>
      </c>
      <c r="S412" s="99" t="str">
        <f>IFERROR(Tabel5[[#This Row],[Beløb FLAG
kr.]]/Tabel5[[#This Row],[Beløb pr. udgiftspost
kr.]]*Tabel5[[#This Row],[Godkendte udgifter]]," ")</f>
        <v xml:space="preserve"> </v>
      </c>
      <c r="T412" s="155"/>
    </row>
    <row r="413" spans="1:20" x14ac:dyDescent="0.2">
      <c r="A413" s="154"/>
      <c r="B413" s="202"/>
      <c r="C413" s="17"/>
      <c r="D413" s="61"/>
      <c r="E413" s="61"/>
      <c r="F413" s="87"/>
      <c r="G413" s="109"/>
      <c r="H413" s="203"/>
      <c r="I413" s="107">
        <f>Tabel5[[#This Row],[Beløb pr. udgiftspost
kr.]]-Tabel5[[#This Row],[Ikke tilskudsberegtiget]]</f>
        <v>0</v>
      </c>
      <c r="J413" s="93"/>
      <c r="K413" s="93"/>
      <c r="L413" s="93"/>
      <c r="M413" s="93"/>
      <c r="N413" s="93"/>
      <c r="O413" s="11"/>
      <c r="P413" s="204">
        <f>IFERROR(ROUND(IF($O413=Liste!$H$4,$C413*'Skema 2'!$F$24,IF($O413=Liste!$H$2,$C413,IF($O413=Liste!$H$3,"-"))),2)," ")</f>
        <v>0</v>
      </c>
      <c r="Q413" s="204">
        <f>IFERROR(ROUND(IF($O413=Liste!$H$4,$C413*'Skema 2'!$F$25,IF($O413=Liste!$H$3,$C413,IF($O413=Liste!$H$2," "))),2)," ")</f>
        <v>0</v>
      </c>
      <c r="R413" s="80" t="str">
        <f>IFERROR(Tabel5[[#This Row],[Beløb LAG
kr.]]/Tabel5[[#This Row],[Beløb pr. udgiftspost
kr.]]*Tabel5[[#This Row],[Godkendte udgifter]]," ")</f>
        <v xml:space="preserve"> </v>
      </c>
      <c r="S413" s="99" t="str">
        <f>IFERROR(Tabel5[[#This Row],[Beløb FLAG
kr.]]/Tabel5[[#This Row],[Beløb pr. udgiftspost
kr.]]*Tabel5[[#This Row],[Godkendte udgifter]]," ")</f>
        <v xml:space="preserve"> </v>
      </c>
      <c r="T413" s="155"/>
    </row>
    <row r="414" spans="1:20" x14ac:dyDescent="0.2">
      <c r="A414" s="154"/>
      <c r="B414" s="202"/>
      <c r="C414" s="17"/>
      <c r="D414" s="61"/>
      <c r="E414" s="61"/>
      <c r="F414" s="87"/>
      <c r="G414" s="109"/>
      <c r="H414" s="203"/>
      <c r="I414" s="107">
        <f>Tabel5[[#This Row],[Beløb pr. udgiftspost
kr.]]-Tabel5[[#This Row],[Ikke tilskudsberegtiget]]</f>
        <v>0</v>
      </c>
      <c r="J414" s="93"/>
      <c r="K414" s="93"/>
      <c r="L414" s="93"/>
      <c r="M414" s="93"/>
      <c r="N414" s="93"/>
      <c r="O414" s="11"/>
      <c r="P414" s="204">
        <f>IFERROR(ROUND(IF($O414=Liste!$H$4,$C414*'Skema 2'!$F$24,IF($O414=Liste!$H$2,$C414,IF($O414=Liste!$H$3,"-"))),2)," ")</f>
        <v>0</v>
      </c>
      <c r="Q414" s="204">
        <f>IFERROR(ROUND(IF($O414=Liste!$H$4,$C414*'Skema 2'!$F$25,IF($O414=Liste!$H$3,$C414,IF($O414=Liste!$H$2," "))),2)," ")</f>
        <v>0</v>
      </c>
      <c r="R414" s="80" t="str">
        <f>IFERROR(Tabel5[[#This Row],[Beløb LAG
kr.]]/Tabel5[[#This Row],[Beløb pr. udgiftspost
kr.]]*Tabel5[[#This Row],[Godkendte udgifter]]," ")</f>
        <v xml:space="preserve"> </v>
      </c>
      <c r="S414" s="99" t="str">
        <f>IFERROR(Tabel5[[#This Row],[Beløb FLAG
kr.]]/Tabel5[[#This Row],[Beløb pr. udgiftspost
kr.]]*Tabel5[[#This Row],[Godkendte udgifter]]," ")</f>
        <v xml:space="preserve"> </v>
      </c>
      <c r="T414" s="155"/>
    </row>
    <row r="415" spans="1:20" x14ac:dyDescent="0.2">
      <c r="A415" s="154"/>
      <c r="B415" s="202"/>
      <c r="C415" s="17"/>
      <c r="D415" s="61"/>
      <c r="E415" s="61"/>
      <c r="F415" s="87"/>
      <c r="G415" s="109"/>
      <c r="H415" s="203"/>
      <c r="I415" s="107">
        <f>Tabel5[[#This Row],[Beløb pr. udgiftspost
kr.]]-Tabel5[[#This Row],[Ikke tilskudsberegtiget]]</f>
        <v>0</v>
      </c>
      <c r="J415" s="93"/>
      <c r="K415" s="93"/>
      <c r="L415" s="93"/>
      <c r="M415" s="93"/>
      <c r="N415" s="93"/>
      <c r="O415" s="11"/>
      <c r="P415" s="204">
        <f>IFERROR(ROUND(IF($O415=Liste!$H$4,$C415*'Skema 2'!$F$24,IF($O415=Liste!$H$2,$C415,IF($O415=Liste!$H$3,"-"))),2)," ")</f>
        <v>0</v>
      </c>
      <c r="Q415" s="204">
        <f>IFERROR(ROUND(IF($O415=Liste!$H$4,$C415*'Skema 2'!$F$25,IF($O415=Liste!$H$3,$C415,IF($O415=Liste!$H$2," "))),2)," ")</f>
        <v>0</v>
      </c>
      <c r="R415" s="80" t="str">
        <f>IFERROR(Tabel5[[#This Row],[Beløb LAG
kr.]]/Tabel5[[#This Row],[Beløb pr. udgiftspost
kr.]]*Tabel5[[#This Row],[Godkendte udgifter]]," ")</f>
        <v xml:space="preserve"> </v>
      </c>
      <c r="S415" s="99" t="str">
        <f>IFERROR(Tabel5[[#This Row],[Beløb FLAG
kr.]]/Tabel5[[#This Row],[Beløb pr. udgiftspost
kr.]]*Tabel5[[#This Row],[Godkendte udgifter]]," ")</f>
        <v xml:space="preserve"> </v>
      </c>
      <c r="T415" s="155"/>
    </row>
    <row r="416" spans="1:20" x14ac:dyDescent="0.2">
      <c r="A416" s="154"/>
      <c r="B416" s="202"/>
      <c r="C416" s="17"/>
      <c r="D416" s="61"/>
      <c r="E416" s="61"/>
      <c r="F416" s="87"/>
      <c r="G416" s="109"/>
      <c r="H416" s="203"/>
      <c r="I416" s="107">
        <f>Tabel5[[#This Row],[Beløb pr. udgiftspost
kr.]]-Tabel5[[#This Row],[Ikke tilskudsberegtiget]]</f>
        <v>0</v>
      </c>
      <c r="J416" s="93"/>
      <c r="K416" s="93"/>
      <c r="L416" s="93"/>
      <c r="M416" s="93"/>
      <c r="N416" s="93"/>
      <c r="O416" s="11"/>
      <c r="P416" s="204">
        <f>IFERROR(ROUND(IF($O416=Liste!$H$4,$C416*'Skema 2'!$F$24,IF($O416=Liste!$H$2,$C416,IF($O416=Liste!$H$3,"-"))),2)," ")</f>
        <v>0</v>
      </c>
      <c r="Q416" s="204">
        <f>IFERROR(ROUND(IF($O416=Liste!$H$4,$C416*'Skema 2'!$F$25,IF($O416=Liste!$H$3,$C416,IF($O416=Liste!$H$2," "))),2)," ")</f>
        <v>0</v>
      </c>
      <c r="R416" s="80" t="str">
        <f>IFERROR(Tabel5[[#This Row],[Beløb LAG
kr.]]/Tabel5[[#This Row],[Beløb pr. udgiftspost
kr.]]*Tabel5[[#This Row],[Godkendte udgifter]]," ")</f>
        <v xml:space="preserve"> </v>
      </c>
      <c r="S416" s="99" t="str">
        <f>IFERROR(Tabel5[[#This Row],[Beløb FLAG
kr.]]/Tabel5[[#This Row],[Beløb pr. udgiftspost
kr.]]*Tabel5[[#This Row],[Godkendte udgifter]]," ")</f>
        <v xml:space="preserve"> </v>
      </c>
      <c r="T416" s="155"/>
    </row>
    <row r="417" spans="1:20" x14ac:dyDescent="0.2">
      <c r="A417" s="154"/>
      <c r="B417" s="202"/>
      <c r="C417" s="17"/>
      <c r="D417" s="61"/>
      <c r="E417" s="61"/>
      <c r="F417" s="87"/>
      <c r="G417" s="109"/>
      <c r="H417" s="203"/>
      <c r="I417" s="107">
        <f>Tabel5[[#This Row],[Beløb pr. udgiftspost
kr.]]-Tabel5[[#This Row],[Ikke tilskudsberegtiget]]</f>
        <v>0</v>
      </c>
      <c r="J417" s="93"/>
      <c r="K417" s="93"/>
      <c r="L417" s="93"/>
      <c r="M417" s="93"/>
      <c r="N417" s="93"/>
      <c r="O417" s="11"/>
      <c r="P417" s="204">
        <f>IFERROR(ROUND(IF($O417=Liste!$H$4,$C417*'Skema 2'!$F$24,IF($O417=Liste!$H$2,$C417,IF($O417=Liste!$H$3,"-"))),2)," ")</f>
        <v>0</v>
      </c>
      <c r="Q417" s="204">
        <f>IFERROR(ROUND(IF($O417=Liste!$H$4,$C417*'Skema 2'!$F$25,IF($O417=Liste!$H$3,$C417,IF($O417=Liste!$H$2," "))),2)," ")</f>
        <v>0</v>
      </c>
      <c r="R417" s="80" t="str">
        <f>IFERROR(Tabel5[[#This Row],[Beløb LAG
kr.]]/Tabel5[[#This Row],[Beløb pr. udgiftspost
kr.]]*Tabel5[[#This Row],[Godkendte udgifter]]," ")</f>
        <v xml:space="preserve"> </v>
      </c>
      <c r="S417" s="99" t="str">
        <f>IFERROR(Tabel5[[#This Row],[Beløb FLAG
kr.]]/Tabel5[[#This Row],[Beløb pr. udgiftspost
kr.]]*Tabel5[[#This Row],[Godkendte udgifter]]," ")</f>
        <v xml:space="preserve"> </v>
      </c>
      <c r="T417" s="155"/>
    </row>
    <row r="418" spans="1:20" x14ac:dyDescent="0.2">
      <c r="A418" s="154"/>
      <c r="B418" s="202"/>
      <c r="C418" s="17"/>
      <c r="D418" s="61"/>
      <c r="E418" s="61"/>
      <c r="F418" s="87"/>
      <c r="G418" s="109"/>
      <c r="H418" s="203"/>
      <c r="I418" s="107">
        <f>Tabel5[[#This Row],[Beløb pr. udgiftspost
kr.]]-Tabel5[[#This Row],[Ikke tilskudsberegtiget]]</f>
        <v>0</v>
      </c>
      <c r="J418" s="93"/>
      <c r="K418" s="93"/>
      <c r="L418" s="93"/>
      <c r="M418" s="93"/>
      <c r="N418" s="93"/>
      <c r="O418" s="11"/>
      <c r="P418" s="204">
        <f>IFERROR(ROUND(IF($O418=Liste!$H$4,$C418*'Skema 2'!$F$24,IF($O418=Liste!$H$2,$C418,IF($O418=Liste!$H$3,"-"))),2)," ")</f>
        <v>0</v>
      </c>
      <c r="Q418" s="204">
        <f>IFERROR(ROUND(IF($O418=Liste!$H$4,$C418*'Skema 2'!$F$25,IF($O418=Liste!$H$3,$C418,IF($O418=Liste!$H$2," "))),2)," ")</f>
        <v>0</v>
      </c>
      <c r="R418" s="80" t="str">
        <f>IFERROR(Tabel5[[#This Row],[Beløb LAG
kr.]]/Tabel5[[#This Row],[Beløb pr. udgiftspost
kr.]]*Tabel5[[#This Row],[Godkendte udgifter]]," ")</f>
        <v xml:space="preserve"> </v>
      </c>
      <c r="S418" s="99" t="str">
        <f>IFERROR(Tabel5[[#This Row],[Beløb FLAG
kr.]]/Tabel5[[#This Row],[Beløb pr. udgiftspost
kr.]]*Tabel5[[#This Row],[Godkendte udgifter]]," ")</f>
        <v xml:space="preserve"> </v>
      </c>
      <c r="T418" s="155"/>
    </row>
    <row r="419" spans="1:20" x14ac:dyDescent="0.2">
      <c r="A419" s="154"/>
      <c r="B419" s="202"/>
      <c r="C419" s="17"/>
      <c r="D419" s="61"/>
      <c r="E419" s="61"/>
      <c r="F419" s="87"/>
      <c r="G419" s="109"/>
      <c r="H419" s="203"/>
      <c r="I419" s="107">
        <f>Tabel5[[#This Row],[Beløb pr. udgiftspost
kr.]]-Tabel5[[#This Row],[Ikke tilskudsberegtiget]]</f>
        <v>0</v>
      </c>
      <c r="J419" s="93"/>
      <c r="K419" s="93"/>
      <c r="L419" s="93"/>
      <c r="M419" s="93"/>
      <c r="N419" s="93"/>
      <c r="O419" s="11"/>
      <c r="P419" s="204">
        <f>IFERROR(ROUND(IF($O419=Liste!$H$4,$C419*'Skema 2'!$F$24,IF($O419=Liste!$H$2,$C419,IF($O419=Liste!$H$3,"-"))),2)," ")</f>
        <v>0</v>
      </c>
      <c r="Q419" s="204">
        <f>IFERROR(ROUND(IF($O419=Liste!$H$4,$C419*'Skema 2'!$F$25,IF($O419=Liste!$H$3,$C419,IF($O419=Liste!$H$2," "))),2)," ")</f>
        <v>0</v>
      </c>
      <c r="R419" s="80" t="str">
        <f>IFERROR(Tabel5[[#This Row],[Beløb LAG
kr.]]/Tabel5[[#This Row],[Beløb pr. udgiftspost
kr.]]*Tabel5[[#This Row],[Godkendte udgifter]]," ")</f>
        <v xml:space="preserve"> </v>
      </c>
      <c r="S419" s="99" t="str">
        <f>IFERROR(Tabel5[[#This Row],[Beløb FLAG
kr.]]/Tabel5[[#This Row],[Beløb pr. udgiftspost
kr.]]*Tabel5[[#This Row],[Godkendte udgifter]]," ")</f>
        <v xml:space="preserve"> </v>
      </c>
      <c r="T419" s="155"/>
    </row>
    <row r="420" spans="1:20" x14ac:dyDescent="0.2">
      <c r="A420" s="154"/>
      <c r="B420" s="202"/>
      <c r="C420" s="17"/>
      <c r="D420" s="61"/>
      <c r="E420" s="61"/>
      <c r="F420" s="87"/>
      <c r="G420" s="109"/>
      <c r="H420" s="203"/>
      <c r="I420" s="107">
        <f>Tabel5[[#This Row],[Beløb pr. udgiftspost
kr.]]-Tabel5[[#This Row],[Ikke tilskudsberegtiget]]</f>
        <v>0</v>
      </c>
      <c r="J420" s="93"/>
      <c r="K420" s="93"/>
      <c r="L420" s="93"/>
      <c r="M420" s="93"/>
      <c r="N420" s="93"/>
      <c r="O420" s="11"/>
      <c r="P420" s="204">
        <f>IFERROR(ROUND(IF($O420=Liste!$H$4,$C420*'Skema 2'!$F$24,IF($O420=Liste!$H$2,$C420,IF($O420=Liste!$H$3,"-"))),2)," ")</f>
        <v>0</v>
      </c>
      <c r="Q420" s="204">
        <f>IFERROR(ROUND(IF($O420=Liste!$H$4,$C420*'Skema 2'!$F$25,IF($O420=Liste!$H$3,$C420,IF($O420=Liste!$H$2," "))),2)," ")</f>
        <v>0</v>
      </c>
      <c r="R420" s="80" t="str">
        <f>IFERROR(Tabel5[[#This Row],[Beløb LAG
kr.]]/Tabel5[[#This Row],[Beløb pr. udgiftspost
kr.]]*Tabel5[[#This Row],[Godkendte udgifter]]," ")</f>
        <v xml:space="preserve"> </v>
      </c>
      <c r="S420" s="99" t="str">
        <f>IFERROR(Tabel5[[#This Row],[Beløb FLAG
kr.]]/Tabel5[[#This Row],[Beløb pr. udgiftspost
kr.]]*Tabel5[[#This Row],[Godkendte udgifter]]," ")</f>
        <v xml:space="preserve"> </v>
      </c>
      <c r="T420" s="155"/>
    </row>
    <row r="421" spans="1:20" x14ac:dyDescent="0.2">
      <c r="A421" s="154"/>
      <c r="B421" s="202"/>
      <c r="C421" s="17"/>
      <c r="D421" s="61"/>
      <c r="E421" s="61"/>
      <c r="F421" s="87"/>
      <c r="G421" s="109"/>
      <c r="H421" s="203"/>
      <c r="I421" s="107">
        <f>Tabel5[[#This Row],[Beløb pr. udgiftspost
kr.]]-Tabel5[[#This Row],[Ikke tilskudsberegtiget]]</f>
        <v>0</v>
      </c>
      <c r="J421" s="93"/>
      <c r="K421" s="93"/>
      <c r="L421" s="93"/>
      <c r="M421" s="93"/>
      <c r="N421" s="93"/>
      <c r="O421" s="11"/>
      <c r="P421" s="204">
        <f>IFERROR(ROUND(IF($O421=Liste!$H$4,$C421*'Skema 2'!$F$24,IF($O421=Liste!$H$2,$C421,IF($O421=Liste!$H$3,"-"))),2)," ")</f>
        <v>0</v>
      </c>
      <c r="Q421" s="204">
        <f>IFERROR(ROUND(IF($O421=Liste!$H$4,$C421*'Skema 2'!$F$25,IF($O421=Liste!$H$3,$C421,IF($O421=Liste!$H$2," "))),2)," ")</f>
        <v>0</v>
      </c>
      <c r="R421" s="80" t="str">
        <f>IFERROR(Tabel5[[#This Row],[Beløb LAG
kr.]]/Tabel5[[#This Row],[Beløb pr. udgiftspost
kr.]]*Tabel5[[#This Row],[Godkendte udgifter]]," ")</f>
        <v xml:space="preserve"> </v>
      </c>
      <c r="S421" s="99" t="str">
        <f>IFERROR(Tabel5[[#This Row],[Beløb FLAG
kr.]]/Tabel5[[#This Row],[Beløb pr. udgiftspost
kr.]]*Tabel5[[#This Row],[Godkendte udgifter]]," ")</f>
        <v xml:space="preserve"> </v>
      </c>
      <c r="T421" s="155"/>
    </row>
    <row r="422" spans="1:20" x14ac:dyDescent="0.2">
      <c r="A422" s="154"/>
      <c r="B422" s="202"/>
      <c r="C422" s="17"/>
      <c r="D422" s="61"/>
      <c r="E422" s="61"/>
      <c r="F422" s="87"/>
      <c r="G422" s="109"/>
      <c r="H422" s="203"/>
      <c r="I422" s="107">
        <f>Tabel5[[#This Row],[Beløb pr. udgiftspost
kr.]]-Tabel5[[#This Row],[Ikke tilskudsberegtiget]]</f>
        <v>0</v>
      </c>
      <c r="J422" s="93"/>
      <c r="K422" s="93"/>
      <c r="L422" s="93"/>
      <c r="M422" s="93"/>
      <c r="N422" s="93"/>
      <c r="O422" s="11"/>
      <c r="P422" s="204">
        <f>IFERROR(ROUND(IF($O422=Liste!$H$4,$C422*'Skema 2'!$F$24,IF($O422=Liste!$H$2,$C422,IF($O422=Liste!$H$3,"-"))),2)," ")</f>
        <v>0</v>
      </c>
      <c r="Q422" s="204">
        <f>IFERROR(ROUND(IF($O422=Liste!$H$4,$C422*'Skema 2'!$F$25,IF($O422=Liste!$H$3,$C422,IF($O422=Liste!$H$2," "))),2)," ")</f>
        <v>0</v>
      </c>
      <c r="R422" s="80" t="str">
        <f>IFERROR(Tabel5[[#This Row],[Beløb LAG
kr.]]/Tabel5[[#This Row],[Beløb pr. udgiftspost
kr.]]*Tabel5[[#This Row],[Godkendte udgifter]]," ")</f>
        <v xml:space="preserve"> </v>
      </c>
      <c r="S422" s="99" t="str">
        <f>IFERROR(Tabel5[[#This Row],[Beløb FLAG
kr.]]/Tabel5[[#This Row],[Beløb pr. udgiftspost
kr.]]*Tabel5[[#This Row],[Godkendte udgifter]]," ")</f>
        <v xml:space="preserve"> </v>
      </c>
      <c r="T422" s="155"/>
    </row>
    <row r="423" spans="1:20" x14ac:dyDescent="0.2">
      <c r="A423" s="154"/>
      <c r="B423" s="202"/>
      <c r="C423" s="17"/>
      <c r="D423" s="61"/>
      <c r="E423" s="61"/>
      <c r="F423" s="87"/>
      <c r="G423" s="109"/>
      <c r="H423" s="203"/>
      <c r="I423" s="107">
        <f>Tabel5[[#This Row],[Beløb pr. udgiftspost
kr.]]-Tabel5[[#This Row],[Ikke tilskudsberegtiget]]</f>
        <v>0</v>
      </c>
      <c r="J423" s="93"/>
      <c r="K423" s="93"/>
      <c r="L423" s="93"/>
      <c r="M423" s="93"/>
      <c r="N423" s="93"/>
      <c r="O423" s="11"/>
      <c r="P423" s="204">
        <f>IFERROR(ROUND(IF($O423=Liste!$H$4,$C423*'Skema 2'!$F$24,IF($O423=Liste!$H$2,$C423,IF($O423=Liste!$H$3,"-"))),2)," ")</f>
        <v>0</v>
      </c>
      <c r="Q423" s="204">
        <f>IFERROR(ROUND(IF($O423=Liste!$H$4,$C423*'Skema 2'!$F$25,IF($O423=Liste!$H$3,$C423,IF($O423=Liste!$H$2," "))),2)," ")</f>
        <v>0</v>
      </c>
      <c r="R423" s="80" t="str">
        <f>IFERROR(Tabel5[[#This Row],[Beløb LAG
kr.]]/Tabel5[[#This Row],[Beløb pr. udgiftspost
kr.]]*Tabel5[[#This Row],[Godkendte udgifter]]," ")</f>
        <v xml:space="preserve"> </v>
      </c>
      <c r="S423" s="99" t="str">
        <f>IFERROR(Tabel5[[#This Row],[Beløb FLAG
kr.]]/Tabel5[[#This Row],[Beløb pr. udgiftspost
kr.]]*Tabel5[[#This Row],[Godkendte udgifter]]," ")</f>
        <v xml:space="preserve"> </v>
      </c>
      <c r="T423" s="155"/>
    </row>
    <row r="424" spans="1:20" x14ac:dyDescent="0.2">
      <c r="A424" s="154"/>
      <c r="B424" s="202"/>
      <c r="C424" s="17"/>
      <c r="D424" s="61"/>
      <c r="E424" s="61"/>
      <c r="F424" s="87"/>
      <c r="G424" s="109"/>
      <c r="H424" s="203"/>
      <c r="I424" s="107">
        <f>Tabel5[[#This Row],[Beløb pr. udgiftspost
kr.]]-Tabel5[[#This Row],[Ikke tilskudsberegtiget]]</f>
        <v>0</v>
      </c>
      <c r="J424" s="93"/>
      <c r="K424" s="93"/>
      <c r="L424" s="93"/>
      <c r="M424" s="93"/>
      <c r="N424" s="93"/>
      <c r="O424" s="11"/>
      <c r="P424" s="204">
        <f>IFERROR(ROUND(IF($O424=Liste!$H$4,$C424*'Skema 2'!$F$24,IF($O424=Liste!$H$2,$C424,IF($O424=Liste!$H$3,"-"))),2)," ")</f>
        <v>0</v>
      </c>
      <c r="Q424" s="204">
        <f>IFERROR(ROUND(IF($O424=Liste!$H$4,$C424*'Skema 2'!$F$25,IF($O424=Liste!$H$3,$C424,IF($O424=Liste!$H$2," "))),2)," ")</f>
        <v>0</v>
      </c>
      <c r="R424" s="80" t="str">
        <f>IFERROR(Tabel5[[#This Row],[Beløb LAG
kr.]]/Tabel5[[#This Row],[Beløb pr. udgiftspost
kr.]]*Tabel5[[#This Row],[Godkendte udgifter]]," ")</f>
        <v xml:space="preserve"> </v>
      </c>
      <c r="S424" s="99" t="str">
        <f>IFERROR(Tabel5[[#This Row],[Beløb FLAG
kr.]]/Tabel5[[#This Row],[Beløb pr. udgiftspost
kr.]]*Tabel5[[#This Row],[Godkendte udgifter]]," ")</f>
        <v xml:space="preserve"> </v>
      </c>
      <c r="T424" s="155"/>
    </row>
    <row r="425" spans="1:20" x14ac:dyDescent="0.2">
      <c r="A425" s="154"/>
      <c r="B425" s="202"/>
      <c r="C425" s="17"/>
      <c r="D425" s="61"/>
      <c r="E425" s="61"/>
      <c r="F425" s="87"/>
      <c r="G425" s="109"/>
      <c r="H425" s="203"/>
      <c r="I425" s="107">
        <f>Tabel5[[#This Row],[Beløb pr. udgiftspost
kr.]]-Tabel5[[#This Row],[Ikke tilskudsberegtiget]]</f>
        <v>0</v>
      </c>
      <c r="J425" s="93"/>
      <c r="K425" s="93"/>
      <c r="L425" s="93"/>
      <c r="M425" s="93"/>
      <c r="N425" s="93"/>
      <c r="O425" s="11"/>
      <c r="P425" s="204">
        <f>IFERROR(ROUND(IF($O425=Liste!$H$4,$C425*'Skema 2'!$F$24,IF($O425=Liste!$H$2,$C425,IF($O425=Liste!$H$3,"-"))),2)," ")</f>
        <v>0</v>
      </c>
      <c r="Q425" s="204">
        <f>IFERROR(ROUND(IF($O425=Liste!$H$4,$C425*'Skema 2'!$F$25,IF($O425=Liste!$H$3,$C425,IF($O425=Liste!$H$2," "))),2)," ")</f>
        <v>0</v>
      </c>
      <c r="R425" s="80" t="str">
        <f>IFERROR(Tabel5[[#This Row],[Beløb LAG
kr.]]/Tabel5[[#This Row],[Beløb pr. udgiftspost
kr.]]*Tabel5[[#This Row],[Godkendte udgifter]]," ")</f>
        <v xml:space="preserve"> </v>
      </c>
      <c r="S425" s="99" t="str">
        <f>IFERROR(Tabel5[[#This Row],[Beløb FLAG
kr.]]/Tabel5[[#This Row],[Beløb pr. udgiftspost
kr.]]*Tabel5[[#This Row],[Godkendte udgifter]]," ")</f>
        <v xml:space="preserve"> </v>
      </c>
      <c r="T425" s="155"/>
    </row>
    <row r="426" spans="1:20" x14ac:dyDescent="0.2">
      <c r="A426" s="154"/>
      <c r="B426" s="202"/>
      <c r="C426" s="17"/>
      <c r="D426" s="61"/>
      <c r="E426" s="61"/>
      <c r="F426" s="87"/>
      <c r="G426" s="109"/>
      <c r="H426" s="203"/>
      <c r="I426" s="107">
        <f>Tabel5[[#This Row],[Beløb pr. udgiftspost
kr.]]-Tabel5[[#This Row],[Ikke tilskudsberegtiget]]</f>
        <v>0</v>
      </c>
      <c r="J426" s="93"/>
      <c r="K426" s="93"/>
      <c r="L426" s="93"/>
      <c r="M426" s="93"/>
      <c r="N426" s="93"/>
      <c r="O426" s="11"/>
      <c r="P426" s="204">
        <f>IFERROR(ROUND(IF($O426=Liste!$H$4,$C426*'Skema 2'!$F$24,IF($O426=Liste!$H$2,$C426,IF($O426=Liste!$H$3,"-"))),2)," ")</f>
        <v>0</v>
      </c>
      <c r="Q426" s="204">
        <f>IFERROR(ROUND(IF($O426=Liste!$H$4,$C426*'Skema 2'!$F$25,IF($O426=Liste!$H$3,$C426,IF($O426=Liste!$H$2," "))),2)," ")</f>
        <v>0</v>
      </c>
      <c r="R426" s="80" t="str">
        <f>IFERROR(Tabel5[[#This Row],[Beløb LAG
kr.]]/Tabel5[[#This Row],[Beløb pr. udgiftspost
kr.]]*Tabel5[[#This Row],[Godkendte udgifter]]," ")</f>
        <v xml:space="preserve"> </v>
      </c>
      <c r="S426" s="99" t="str">
        <f>IFERROR(Tabel5[[#This Row],[Beløb FLAG
kr.]]/Tabel5[[#This Row],[Beløb pr. udgiftspost
kr.]]*Tabel5[[#This Row],[Godkendte udgifter]]," ")</f>
        <v xml:space="preserve"> </v>
      </c>
      <c r="T426" s="155"/>
    </row>
    <row r="427" spans="1:20" x14ac:dyDescent="0.2">
      <c r="A427" s="154"/>
      <c r="B427" s="202"/>
      <c r="C427" s="17"/>
      <c r="D427" s="61"/>
      <c r="E427" s="61"/>
      <c r="F427" s="87"/>
      <c r="G427" s="109"/>
      <c r="H427" s="203"/>
      <c r="I427" s="107">
        <f>Tabel5[[#This Row],[Beløb pr. udgiftspost
kr.]]-Tabel5[[#This Row],[Ikke tilskudsberegtiget]]</f>
        <v>0</v>
      </c>
      <c r="J427" s="93"/>
      <c r="K427" s="93"/>
      <c r="L427" s="93"/>
      <c r="M427" s="93"/>
      <c r="N427" s="93"/>
      <c r="O427" s="11"/>
      <c r="P427" s="204">
        <f>IFERROR(ROUND(IF($O427=Liste!$H$4,$C427*'Skema 2'!$F$24,IF($O427=Liste!$H$2,$C427,IF($O427=Liste!$H$3,"-"))),2)," ")</f>
        <v>0</v>
      </c>
      <c r="Q427" s="204">
        <f>IFERROR(ROUND(IF($O427=Liste!$H$4,$C427*'Skema 2'!$F$25,IF($O427=Liste!$H$3,$C427,IF($O427=Liste!$H$2," "))),2)," ")</f>
        <v>0</v>
      </c>
      <c r="R427" s="80" t="str">
        <f>IFERROR(Tabel5[[#This Row],[Beløb LAG
kr.]]/Tabel5[[#This Row],[Beløb pr. udgiftspost
kr.]]*Tabel5[[#This Row],[Godkendte udgifter]]," ")</f>
        <v xml:space="preserve"> </v>
      </c>
      <c r="S427" s="99" t="str">
        <f>IFERROR(Tabel5[[#This Row],[Beløb FLAG
kr.]]/Tabel5[[#This Row],[Beløb pr. udgiftspost
kr.]]*Tabel5[[#This Row],[Godkendte udgifter]]," ")</f>
        <v xml:space="preserve"> </v>
      </c>
      <c r="T427" s="155"/>
    </row>
    <row r="428" spans="1:20" x14ac:dyDescent="0.2">
      <c r="A428" s="154"/>
      <c r="B428" s="202"/>
      <c r="C428" s="17"/>
      <c r="D428" s="61"/>
      <c r="E428" s="61"/>
      <c r="F428" s="87"/>
      <c r="G428" s="109"/>
      <c r="H428" s="203"/>
      <c r="I428" s="107">
        <f>Tabel5[[#This Row],[Beløb pr. udgiftspost
kr.]]-Tabel5[[#This Row],[Ikke tilskudsberegtiget]]</f>
        <v>0</v>
      </c>
      <c r="J428" s="93"/>
      <c r="K428" s="93"/>
      <c r="L428" s="93"/>
      <c r="M428" s="93"/>
      <c r="N428" s="93"/>
      <c r="O428" s="11"/>
      <c r="P428" s="204">
        <f>IFERROR(ROUND(IF($O428=Liste!$H$4,$C428*'Skema 2'!$F$24,IF($O428=Liste!$H$2,$C428,IF($O428=Liste!$H$3,"-"))),2)," ")</f>
        <v>0</v>
      </c>
      <c r="Q428" s="204">
        <f>IFERROR(ROUND(IF($O428=Liste!$H$4,$C428*'Skema 2'!$F$25,IF($O428=Liste!$H$3,$C428,IF($O428=Liste!$H$2," "))),2)," ")</f>
        <v>0</v>
      </c>
      <c r="R428" s="80" t="str">
        <f>IFERROR(Tabel5[[#This Row],[Beløb LAG
kr.]]/Tabel5[[#This Row],[Beløb pr. udgiftspost
kr.]]*Tabel5[[#This Row],[Godkendte udgifter]]," ")</f>
        <v xml:space="preserve"> </v>
      </c>
      <c r="S428" s="99" t="str">
        <f>IFERROR(Tabel5[[#This Row],[Beløb FLAG
kr.]]/Tabel5[[#This Row],[Beløb pr. udgiftspost
kr.]]*Tabel5[[#This Row],[Godkendte udgifter]]," ")</f>
        <v xml:space="preserve"> </v>
      </c>
      <c r="T428" s="155"/>
    </row>
    <row r="429" spans="1:20" x14ac:dyDescent="0.2">
      <c r="A429" s="154"/>
      <c r="B429" s="202"/>
      <c r="C429" s="17"/>
      <c r="D429" s="61"/>
      <c r="E429" s="61"/>
      <c r="F429" s="87"/>
      <c r="G429" s="109"/>
      <c r="H429" s="203"/>
      <c r="I429" s="107">
        <f>Tabel5[[#This Row],[Beløb pr. udgiftspost
kr.]]-Tabel5[[#This Row],[Ikke tilskudsberegtiget]]</f>
        <v>0</v>
      </c>
      <c r="J429" s="93"/>
      <c r="K429" s="93"/>
      <c r="L429" s="93"/>
      <c r="M429" s="93"/>
      <c r="N429" s="93"/>
      <c r="O429" s="11"/>
      <c r="P429" s="204">
        <f>IFERROR(ROUND(IF($O429=Liste!$H$4,$C429*'Skema 2'!$F$24,IF($O429=Liste!$H$2,$C429,IF($O429=Liste!$H$3,"-"))),2)," ")</f>
        <v>0</v>
      </c>
      <c r="Q429" s="204">
        <f>IFERROR(ROUND(IF($O429=Liste!$H$4,$C429*'Skema 2'!$F$25,IF($O429=Liste!$H$3,$C429,IF($O429=Liste!$H$2," "))),2)," ")</f>
        <v>0</v>
      </c>
      <c r="R429" s="80" t="str">
        <f>IFERROR(Tabel5[[#This Row],[Beløb LAG
kr.]]/Tabel5[[#This Row],[Beløb pr. udgiftspost
kr.]]*Tabel5[[#This Row],[Godkendte udgifter]]," ")</f>
        <v xml:space="preserve"> </v>
      </c>
      <c r="S429" s="99" t="str">
        <f>IFERROR(Tabel5[[#This Row],[Beløb FLAG
kr.]]/Tabel5[[#This Row],[Beløb pr. udgiftspost
kr.]]*Tabel5[[#This Row],[Godkendte udgifter]]," ")</f>
        <v xml:space="preserve"> </v>
      </c>
      <c r="T429" s="155"/>
    </row>
    <row r="430" spans="1:20" x14ac:dyDescent="0.2">
      <c r="A430" s="154"/>
      <c r="B430" s="202"/>
      <c r="C430" s="17"/>
      <c r="D430" s="61"/>
      <c r="E430" s="61"/>
      <c r="F430" s="87"/>
      <c r="G430" s="109"/>
      <c r="H430" s="203"/>
      <c r="I430" s="107">
        <f>Tabel5[[#This Row],[Beløb pr. udgiftspost
kr.]]-Tabel5[[#This Row],[Ikke tilskudsberegtiget]]</f>
        <v>0</v>
      </c>
      <c r="J430" s="93"/>
      <c r="K430" s="93"/>
      <c r="L430" s="93"/>
      <c r="M430" s="93"/>
      <c r="N430" s="93"/>
      <c r="O430" s="11"/>
      <c r="P430" s="204">
        <f>IFERROR(ROUND(IF($O430=Liste!$H$4,$C430*'Skema 2'!$F$24,IF($O430=Liste!$H$2,$C430,IF($O430=Liste!$H$3,"-"))),2)," ")</f>
        <v>0</v>
      </c>
      <c r="Q430" s="204">
        <f>IFERROR(ROUND(IF($O430=Liste!$H$4,$C430*'Skema 2'!$F$25,IF($O430=Liste!$H$3,$C430,IF($O430=Liste!$H$2," "))),2)," ")</f>
        <v>0</v>
      </c>
      <c r="R430" s="80" t="str">
        <f>IFERROR(Tabel5[[#This Row],[Beløb LAG
kr.]]/Tabel5[[#This Row],[Beløb pr. udgiftspost
kr.]]*Tabel5[[#This Row],[Godkendte udgifter]]," ")</f>
        <v xml:space="preserve"> </v>
      </c>
      <c r="S430" s="99" t="str">
        <f>IFERROR(Tabel5[[#This Row],[Beløb FLAG
kr.]]/Tabel5[[#This Row],[Beløb pr. udgiftspost
kr.]]*Tabel5[[#This Row],[Godkendte udgifter]]," ")</f>
        <v xml:space="preserve"> </v>
      </c>
      <c r="T430" s="155"/>
    </row>
    <row r="431" spans="1:20" x14ac:dyDescent="0.2">
      <c r="A431" s="154"/>
      <c r="B431" s="202"/>
      <c r="C431" s="17"/>
      <c r="D431" s="61"/>
      <c r="E431" s="61"/>
      <c r="F431" s="87"/>
      <c r="G431" s="109"/>
      <c r="H431" s="203"/>
      <c r="I431" s="107">
        <f>Tabel5[[#This Row],[Beløb pr. udgiftspost
kr.]]-Tabel5[[#This Row],[Ikke tilskudsberegtiget]]</f>
        <v>0</v>
      </c>
      <c r="J431" s="93"/>
      <c r="K431" s="93"/>
      <c r="L431" s="93"/>
      <c r="M431" s="93"/>
      <c r="N431" s="93"/>
      <c r="O431" s="11"/>
      <c r="P431" s="204">
        <f>IFERROR(ROUND(IF($O431=Liste!$H$4,$C431*'Skema 2'!$F$24,IF($O431=Liste!$H$2,$C431,IF($O431=Liste!$H$3,"-"))),2)," ")</f>
        <v>0</v>
      </c>
      <c r="Q431" s="204">
        <f>IFERROR(ROUND(IF($O431=Liste!$H$4,$C431*'Skema 2'!$F$25,IF($O431=Liste!$H$3,$C431,IF($O431=Liste!$H$2," "))),2)," ")</f>
        <v>0</v>
      </c>
      <c r="R431" s="80" t="str">
        <f>IFERROR(Tabel5[[#This Row],[Beløb LAG
kr.]]/Tabel5[[#This Row],[Beløb pr. udgiftspost
kr.]]*Tabel5[[#This Row],[Godkendte udgifter]]," ")</f>
        <v xml:space="preserve"> </v>
      </c>
      <c r="S431" s="99" t="str">
        <f>IFERROR(Tabel5[[#This Row],[Beløb FLAG
kr.]]/Tabel5[[#This Row],[Beløb pr. udgiftspost
kr.]]*Tabel5[[#This Row],[Godkendte udgifter]]," ")</f>
        <v xml:space="preserve"> </v>
      </c>
      <c r="T431" s="155"/>
    </row>
    <row r="432" spans="1:20" x14ac:dyDescent="0.2">
      <c r="A432" s="154"/>
      <c r="B432" s="202"/>
      <c r="C432" s="17"/>
      <c r="D432" s="61"/>
      <c r="E432" s="61"/>
      <c r="F432" s="87"/>
      <c r="G432" s="109"/>
      <c r="H432" s="203"/>
      <c r="I432" s="107">
        <f>Tabel5[[#This Row],[Beløb pr. udgiftspost
kr.]]-Tabel5[[#This Row],[Ikke tilskudsberegtiget]]</f>
        <v>0</v>
      </c>
      <c r="J432" s="93"/>
      <c r="K432" s="93"/>
      <c r="L432" s="93"/>
      <c r="M432" s="93"/>
      <c r="N432" s="93"/>
      <c r="O432" s="11"/>
      <c r="P432" s="204">
        <f>IFERROR(ROUND(IF($O432=Liste!$H$4,$C432*'Skema 2'!$F$24,IF($O432=Liste!$H$2,$C432,IF($O432=Liste!$H$3,"-"))),2)," ")</f>
        <v>0</v>
      </c>
      <c r="Q432" s="204">
        <f>IFERROR(ROUND(IF($O432=Liste!$H$4,$C432*'Skema 2'!$F$25,IF($O432=Liste!$H$3,$C432,IF($O432=Liste!$H$2," "))),2)," ")</f>
        <v>0</v>
      </c>
      <c r="R432" s="80" t="str">
        <f>IFERROR(Tabel5[[#This Row],[Beløb LAG
kr.]]/Tabel5[[#This Row],[Beløb pr. udgiftspost
kr.]]*Tabel5[[#This Row],[Godkendte udgifter]]," ")</f>
        <v xml:space="preserve"> </v>
      </c>
      <c r="S432" s="99" t="str">
        <f>IFERROR(Tabel5[[#This Row],[Beløb FLAG
kr.]]/Tabel5[[#This Row],[Beløb pr. udgiftspost
kr.]]*Tabel5[[#This Row],[Godkendte udgifter]]," ")</f>
        <v xml:space="preserve"> </v>
      </c>
      <c r="T432" s="155"/>
    </row>
    <row r="433" spans="1:20" x14ac:dyDescent="0.2">
      <c r="A433" s="154"/>
      <c r="B433" s="202"/>
      <c r="C433" s="17"/>
      <c r="D433" s="61"/>
      <c r="E433" s="61"/>
      <c r="F433" s="87"/>
      <c r="G433" s="109"/>
      <c r="H433" s="203"/>
      <c r="I433" s="107">
        <f>Tabel5[[#This Row],[Beløb pr. udgiftspost
kr.]]-Tabel5[[#This Row],[Ikke tilskudsberegtiget]]</f>
        <v>0</v>
      </c>
      <c r="J433" s="93"/>
      <c r="K433" s="93"/>
      <c r="L433" s="93"/>
      <c r="M433" s="93"/>
      <c r="N433" s="93"/>
      <c r="O433" s="11"/>
      <c r="P433" s="204">
        <f>IFERROR(ROUND(IF($O433=Liste!$H$4,$C433*'Skema 2'!$F$24,IF($O433=Liste!$H$2,$C433,IF($O433=Liste!$H$3,"-"))),2)," ")</f>
        <v>0</v>
      </c>
      <c r="Q433" s="204">
        <f>IFERROR(ROUND(IF($O433=Liste!$H$4,$C433*'Skema 2'!$F$25,IF($O433=Liste!$H$3,$C433,IF($O433=Liste!$H$2," "))),2)," ")</f>
        <v>0</v>
      </c>
      <c r="R433" s="80" t="str">
        <f>IFERROR(Tabel5[[#This Row],[Beløb LAG
kr.]]/Tabel5[[#This Row],[Beløb pr. udgiftspost
kr.]]*Tabel5[[#This Row],[Godkendte udgifter]]," ")</f>
        <v xml:space="preserve"> </v>
      </c>
      <c r="S433" s="99" t="str">
        <f>IFERROR(Tabel5[[#This Row],[Beløb FLAG
kr.]]/Tabel5[[#This Row],[Beløb pr. udgiftspost
kr.]]*Tabel5[[#This Row],[Godkendte udgifter]]," ")</f>
        <v xml:space="preserve"> </v>
      </c>
      <c r="T433" s="155"/>
    </row>
    <row r="434" spans="1:20" x14ac:dyDescent="0.2">
      <c r="A434" s="154"/>
      <c r="B434" s="202"/>
      <c r="C434" s="17"/>
      <c r="D434" s="61"/>
      <c r="E434" s="61"/>
      <c r="F434" s="87"/>
      <c r="G434" s="109"/>
      <c r="H434" s="203"/>
      <c r="I434" s="107">
        <f>Tabel5[[#This Row],[Beløb pr. udgiftspost
kr.]]-Tabel5[[#This Row],[Ikke tilskudsberegtiget]]</f>
        <v>0</v>
      </c>
      <c r="J434" s="93"/>
      <c r="K434" s="93"/>
      <c r="L434" s="93"/>
      <c r="M434" s="93"/>
      <c r="N434" s="93"/>
      <c r="O434" s="11"/>
      <c r="P434" s="204">
        <f>IFERROR(ROUND(IF($O434=Liste!$H$4,$C434*'Skema 2'!$F$24,IF($O434=Liste!$H$2,$C434,IF($O434=Liste!$H$3,"-"))),2)," ")</f>
        <v>0</v>
      </c>
      <c r="Q434" s="204">
        <f>IFERROR(ROUND(IF($O434=Liste!$H$4,$C434*'Skema 2'!$F$25,IF($O434=Liste!$H$3,$C434,IF($O434=Liste!$H$2," "))),2)," ")</f>
        <v>0</v>
      </c>
      <c r="R434" s="80" t="str">
        <f>IFERROR(Tabel5[[#This Row],[Beløb LAG
kr.]]/Tabel5[[#This Row],[Beløb pr. udgiftspost
kr.]]*Tabel5[[#This Row],[Godkendte udgifter]]," ")</f>
        <v xml:space="preserve"> </v>
      </c>
      <c r="S434" s="99" t="str">
        <f>IFERROR(Tabel5[[#This Row],[Beløb FLAG
kr.]]/Tabel5[[#This Row],[Beløb pr. udgiftspost
kr.]]*Tabel5[[#This Row],[Godkendte udgifter]]," ")</f>
        <v xml:space="preserve"> </v>
      </c>
      <c r="T434" s="155"/>
    </row>
    <row r="435" spans="1:20" x14ac:dyDescent="0.2">
      <c r="A435" s="154"/>
      <c r="B435" s="202"/>
      <c r="C435" s="17"/>
      <c r="D435" s="61"/>
      <c r="E435" s="61"/>
      <c r="F435" s="87"/>
      <c r="G435" s="109"/>
      <c r="H435" s="203"/>
      <c r="I435" s="107">
        <f>Tabel5[[#This Row],[Beløb pr. udgiftspost
kr.]]-Tabel5[[#This Row],[Ikke tilskudsberegtiget]]</f>
        <v>0</v>
      </c>
      <c r="J435" s="93"/>
      <c r="K435" s="93"/>
      <c r="L435" s="93"/>
      <c r="M435" s="93"/>
      <c r="N435" s="93"/>
      <c r="O435" s="11"/>
      <c r="P435" s="204">
        <f>IFERROR(ROUND(IF($O435=Liste!$H$4,$C435*'Skema 2'!$F$24,IF($O435=Liste!$H$2,$C435,IF($O435=Liste!$H$3,"-"))),2)," ")</f>
        <v>0</v>
      </c>
      <c r="Q435" s="204">
        <f>IFERROR(ROUND(IF($O435=Liste!$H$4,$C435*'Skema 2'!$F$25,IF($O435=Liste!$H$3,$C435,IF($O435=Liste!$H$2," "))),2)," ")</f>
        <v>0</v>
      </c>
      <c r="R435" s="80" t="str">
        <f>IFERROR(Tabel5[[#This Row],[Beløb LAG
kr.]]/Tabel5[[#This Row],[Beløb pr. udgiftspost
kr.]]*Tabel5[[#This Row],[Godkendte udgifter]]," ")</f>
        <v xml:space="preserve"> </v>
      </c>
      <c r="S435" s="99" t="str">
        <f>IFERROR(Tabel5[[#This Row],[Beløb FLAG
kr.]]/Tabel5[[#This Row],[Beløb pr. udgiftspost
kr.]]*Tabel5[[#This Row],[Godkendte udgifter]]," ")</f>
        <v xml:space="preserve"> </v>
      </c>
      <c r="T435" s="155"/>
    </row>
    <row r="436" spans="1:20" x14ac:dyDescent="0.2">
      <c r="A436" s="154"/>
      <c r="B436" s="202"/>
      <c r="C436" s="17"/>
      <c r="D436" s="61"/>
      <c r="E436" s="61"/>
      <c r="F436" s="87"/>
      <c r="G436" s="109"/>
      <c r="H436" s="203"/>
      <c r="I436" s="107">
        <f>Tabel5[[#This Row],[Beløb pr. udgiftspost
kr.]]-Tabel5[[#This Row],[Ikke tilskudsberegtiget]]</f>
        <v>0</v>
      </c>
      <c r="J436" s="93"/>
      <c r="K436" s="93"/>
      <c r="L436" s="93"/>
      <c r="M436" s="93"/>
      <c r="N436" s="93"/>
      <c r="O436" s="11"/>
      <c r="P436" s="204">
        <f>IFERROR(ROUND(IF($O436=Liste!$H$4,$C436*'Skema 2'!$F$24,IF($O436=Liste!$H$2,$C436,IF($O436=Liste!$H$3,"-"))),2)," ")</f>
        <v>0</v>
      </c>
      <c r="Q436" s="204">
        <f>IFERROR(ROUND(IF($O436=Liste!$H$4,$C436*'Skema 2'!$F$25,IF($O436=Liste!$H$3,$C436,IF($O436=Liste!$H$2," "))),2)," ")</f>
        <v>0</v>
      </c>
      <c r="R436" s="80" t="str">
        <f>IFERROR(Tabel5[[#This Row],[Beløb LAG
kr.]]/Tabel5[[#This Row],[Beløb pr. udgiftspost
kr.]]*Tabel5[[#This Row],[Godkendte udgifter]]," ")</f>
        <v xml:space="preserve"> </v>
      </c>
      <c r="S436" s="99" t="str">
        <f>IFERROR(Tabel5[[#This Row],[Beløb FLAG
kr.]]/Tabel5[[#This Row],[Beløb pr. udgiftspost
kr.]]*Tabel5[[#This Row],[Godkendte udgifter]]," ")</f>
        <v xml:space="preserve"> </v>
      </c>
      <c r="T436" s="155"/>
    </row>
    <row r="437" spans="1:20" x14ac:dyDescent="0.2">
      <c r="A437" s="154"/>
      <c r="B437" s="202"/>
      <c r="C437" s="17"/>
      <c r="D437" s="61"/>
      <c r="E437" s="61"/>
      <c r="F437" s="87"/>
      <c r="G437" s="109"/>
      <c r="H437" s="203"/>
      <c r="I437" s="107">
        <f>Tabel5[[#This Row],[Beløb pr. udgiftspost
kr.]]-Tabel5[[#This Row],[Ikke tilskudsberegtiget]]</f>
        <v>0</v>
      </c>
      <c r="J437" s="93"/>
      <c r="K437" s="93"/>
      <c r="L437" s="93"/>
      <c r="M437" s="93"/>
      <c r="N437" s="93"/>
      <c r="O437" s="11"/>
      <c r="P437" s="204">
        <f>IFERROR(ROUND(IF($O437=Liste!$H$4,$C437*'Skema 2'!$F$24,IF($O437=Liste!$H$2,$C437,IF($O437=Liste!$H$3,"-"))),2)," ")</f>
        <v>0</v>
      </c>
      <c r="Q437" s="204">
        <f>IFERROR(ROUND(IF($O437=Liste!$H$4,$C437*'Skema 2'!$F$25,IF($O437=Liste!$H$3,$C437,IF($O437=Liste!$H$2," "))),2)," ")</f>
        <v>0</v>
      </c>
      <c r="R437" s="80" t="str">
        <f>IFERROR(Tabel5[[#This Row],[Beløb LAG
kr.]]/Tabel5[[#This Row],[Beløb pr. udgiftspost
kr.]]*Tabel5[[#This Row],[Godkendte udgifter]]," ")</f>
        <v xml:space="preserve"> </v>
      </c>
      <c r="S437" s="99" t="str">
        <f>IFERROR(Tabel5[[#This Row],[Beløb FLAG
kr.]]/Tabel5[[#This Row],[Beløb pr. udgiftspost
kr.]]*Tabel5[[#This Row],[Godkendte udgifter]]," ")</f>
        <v xml:space="preserve"> </v>
      </c>
      <c r="T437" s="155"/>
    </row>
    <row r="438" spans="1:20" x14ac:dyDescent="0.2">
      <c r="A438" s="154"/>
      <c r="B438" s="202"/>
      <c r="C438" s="17"/>
      <c r="D438" s="61"/>
      <c r="E438" s="61"/>
      <c r="F438" s="87"/>
      <c r="G438" s="109"/>
      <c r="H438" s="203"/>
      <c r="I438" s="107">
        <f>Tabel5[[#This Row],[Beløb pr. udgiftspost
kr.]]-Tabel5[[#This Row],[Ikke tilskudsberegtiget]]</f>
        <v>0</v>
      </c>
      <c r="J438" s="93"/>
      <c r="K438" s="93"/>
      <c r="L438" s="93"/>
      <c r="M438" s="93"/>
      <c r="N438" s="93"/>
      <c r="O438" s="11"/>
      <c r="P438" s="204">
        <f>IFERROR(ROUND(IF($O438=Liste!$H$4,$C438*'Skema 2'!$F$24,IF($O438=Liste!$H$2,$C438,IF($O438=Liste!$H$3,"-"))),2)," ")</f>
        <v>0</v>
      </c>
      <c r="Q438" s="204">
        <f>IFERROR(ROUND(IF($O438=Liste!$H$4,$C438*'Skema 2'!$F$25,IF($O438=Liste!$H$3,$C438,IF($O438=Liste!$H$2," "))),2)," ")</f>
        <v>0</v>
      </c>
      <c r="R438" s="80" t="str">
        <f>IFERROR(Tabel5[[#This Row],[Beløb LAG
kr.]]/Tabel5[[#This Row],[Beløb pr. udgiftspost
kr.]]*Tabel5[[#This Row],[Godkendte udgifter]]," ")</f>
        <v xml:space="preserve"> </v>
      </c>
      <c r="S438" s="99" t="str">
        <f>IFERROR(Tabel5[[#This Row],[Beløb FLAG
kr.]]/Tabel5[[#This Row],[Beløb pr. udgiftspost
kr.]]*Tabel5[[#This Row],[Godkendte udgifter]]," ")</f>
        <v xml:space="preserve"> </v>
      </c>
      <c r="T438" s="155"/>
    </row>
    <row r="439" spans="1:20" x14ac:dyDescent="0.2">
      <c r="A439" s="154"/>
      <c r="B439" s="202"/>
      <c r="C439" s="17"/>
      <c r="D439" s="61"/>
      <c r="E439" s="61"/>
      <c r="F439" s="87"/>
      <c r="G439" s="109"/>
      <c r="H439" s="203"/>
      <c r="I439" s="107">
        <f>Tabel5[[#This Row],[Beløb pr. udgiftspost
kr.]]-Tabel5[[#This Row],[Ikke tilskudsberegtiget]]</f>
        <v>0</v>
      </c>
      <c r="J439" s="93"/>
      <c r="K439" s="93"/>
      <c r="L439" s="93"/>
      <c r="M439" s="93"/>
      <c r="N439" s="93"/>
      <c r="O439" s="11"/>
      <c r="P439" s="204">
        <f>IFERROR(ROUND(IF($O439=Liste!$H$4,$C439*'Skema 2'!$F$24,IF($O439=Liste!$H$2,$C439,IF($O439=Liste!$H$3,"-"))),2)," ")</f>
        <v>0</v>
      </c>
      <c r="Q439" s="204">
        <f>IFERROR(ROUND(IF($O439=Liste!$H$4,$C439*'Skema 2'!$F$25,IF($O439=Liste!$H$3,$C439,IF($O439=Liste!$H$2," "))),2)," ")</f>
        <v>0</v>
      </c>
      <c r="R439" s="80" t="str">
        <f>IFERROR(Tabel5[[#This Row],[Beløb LAG
kr.]]/Tabel5[[#This Row],[Beløb pr. udgiftspost
kr.]]*Tabel5[[#This Row],[Godkendte udgifter]]," ")</f>
        <v xml:space="preserve"> </v>
      </c>
      <c r="S439" s="99" t="str">
        <f>IFERROR(Tabel5[[#This Row],[Beløb FLAG
kr.]]/Tabel5[[#This Row],[Beløb pr. udgiftspost
kr.]]*Tabel5[[#This Row],[Godkendte udgifter]]," ")</f>
        <v xml:space="preserve"> </v>
      </c>
      <c r="T439" s="155"/>
    </row>
    <row r="440" spans="1:20" x14ac:dyDescent="0.2">
      <c r="A440" s="154"/>
      <c r="B440" s="202"/>
      <c r="C440" s="17"/>
      <c r="D440" s="61"/>
      <c r="E440" s="61"/>
      <c r="F440" s="87"/>
      <c r="G440" s="109"/>
      <c r="H440" s="203"/>
      <c r="I440" s="107">
        <f>Tabel5[[#This Row],[Beløb pr. udgiftspost
kr.]]-Tabel5[[#This Row],[Ikke tilskudsberegtiget]]</f>
        <v>0</v>
      </c>
      <c r="J440" s="93"/>
      <c r="K440" s="93"/>
      <c r="L440" s="93"/>
      <c r="M440" s="93"/>
      <c r="N440" s="93"/>
      <c r="O440" s="11"/>
      <c r="P440" s="204">
        <f>IFERROR(ROUND(IF($O440=Liste!$H$4,$C440*'Skema 2'!$F$24,IF($O440=Liste!$H$2,$C440,IF($O440=Liste!$H$3,"-"))),2)," ")</f>
        <v>0</v>
      </c>
      <c r="Q440" s="204">
        <f>IFERROR(ROUND(IF($O440=Liste!$H$4,$C440*'Skema 2'!$F$25,IF($O440=Liste!$H$3,$C440,IF($O440=Liste!$H$2," "))),2)," ")</f>
        <v>0</v>
      </c>
      <c r="R440" s="80" t="str">
        <f>IFERROR(Tabel5[[#This Row],[Beløb LAG
kr.]]/Tabel5[[#This Row],[Beløb pr. udgiftspost
kr.]]*Tabel5[[#This Row],[Godkendte udgifter]]," ")</f>
        <v xml:space="preserve"> </v>
      </c>
      <c r="S440" s="99" t="str">
        <f>IFERROR(Tabel5[[#This Row],[Beløb FLAG
kr.]]/Tabel5[[#This Row],[Beløb pr. udgiftspost
kr.]]*Tabel5[[#This Row],[Godkendte udgifter]]," ")</f>
        <v xml:space="preserve"> </v>
      </c>
      <c r="T440" s="155"/>
    </row>
    <row r="441" spans="1:20" x14ac:dyDescent="0.2">
      <c r="A441" s="154"/>
      <c r="B441" s="202"/>
      <c r="C441" s="17"/>
      <c r="D441" s="61"/>
      <c r="E441" s="61"/>
      <c r="F441" s="87"/>
      <c r="G441" s="109"/>
      <c r="H441" s="203"/>
      <c r="I441" s="107">
        <f>Tabel5[[#This Row],[Beløb pr. udgiftspost
kr.]]-Tabel5[[#This Row],[Ikke tilskudsberegtiget]]</f>
        <v>0</v>
      </c>
      <c r="J441" s="93"/>
      <c r="K441" s="93"/>
      <c r="L441" s="93"/>
      <c r="M441" s="93"/>
      <c r="N441" s="93"/>
      <c r="O441" s="11"/>
      <c r="P441" s="204">
        <f>IFERROR(ROUND(IF($O441=Liste!$H$4,$C441*'Skema 2'!$F$24,IF($O441=Liste!$H$2,$C441,IF($O441=Liste!$H$3,"-"))),2)," ")</f>
        <v>0</v>
      </c>
      <c r="Q441" s="204">
        <f>IFERROR(ROUND(IF($O441=Liste!$H$4,$C441*'Skema 2'!$F$25,IF($O441=Liste!$H$3,$C441,IF($O441=Liste!$H$2," "))),2)," ")</f>
        <v>0</v>
      </c>
      <c r="R441" s="80" t="str">
        <f>IFERROR(Tabel5[[#This Row],[Beløb LAG
kr.]]/Tabel5[[#This Row],[Beløb pr. udgiftspost
kr.]]*Tabel5[[#This Row],[Godkendte udgifter]]," ")</f>
        <v xml:space="preserve"> </v>
      </c>
      <c r="S441" s="99" t="str">
        <f>IFERROR(Tabel5[[#This Row],[Beløb FLAG
kr.]]/Tabel5[[#This Row],[Beløb pr. udgiftspost
kr.]]*Tabel5[[#This Row],[Godkendte udgifter]]," ")</f>
        <v xml:space="preserve"> </v>
      </c>
      <c r="T441" s="155"/>
    </row>
    <row r="442" spans="1:20" x14ac:dyDescent="0.2">
      <c r="A442" s="154"/>
      <c r="B442" s="202"/>
      <c r="C442" s="17"/>
      <c r="D442" s="61"/>
      <c r="E442" s="61"/>
      <c r="F442" s="87"/>
      <c r="G442" s="109"/>
      <c r="H442" s="203"/>
      <c r="I442" s="107">
        <f>Tabel5[[#This Row],[Beløb pr. udgiftspost
kr.]]-Tabel5[[#This Row],[Ikke tilskudsberegtiget]]</f>
        <v>0</v>
      </c>
      <c r="J442" s="93"/>
      <c r="K442" s="93"/>
      <c r="L442" s="93"/>
      <c r="M442" s="93"/>
      <c r="N442" s="93"/>
      <c r="O442" s="11"/>
      <c r="P442" s="204">
        <f>IFERROR(ROUND(IF($O442=Liste!$H$4,$C442*'Skema 2'!$F$24,IF($O442=Liste!$H$2,$C442,IF($O442=Liste!$H$3,"-"))),2)," ")</f>
        <v>0</v>
      </c>
      <c r="Q442" s="204">
        <f>IFERROR(ROUND(IF($O442=Liste!$H$4,$C442*'Skema 2'!$F$25,IF($O442=Liste!$H$3,$C442,IF($O442=Liste!$H$2," "))),2)," ")</f>
        <v>0</v>
      </c>
      <c r="R442" s="80" t="str">
        <f>IFERROR(Tabel5[[#This Row],[Beløb LAG
kr.]]/Tabel5[[#This Row],[Beløb pr. udgiftspost
kr.]]*Tabel5[[#This Row],[Godkendte udgifter]]," ")</f>
        <v xml:space="preserve"> </v>
      </c>
      <c r="S442" s="99" t="str">
        <f>IFERROR(Tabel5[[#This Row],[Beløb FLAG
kr.]]/Tabel5[[#This Row],[Beløb pr. udgiftspost
kr.]]*Tabel5[[#This Row],[Godkendte udgifter]]," ")</f>
        <v xml:space="preserve"> </v>
      </c>
      <c r="T442" s="155"/>
    </row>
    <row r="443" spans="1:20" x14ac:dyDescent="0.2">
      <c r="A443" s="154"/>
      <c r="B443" s="202"/>
      <c r="C443" s="17"/>
      <c r="D443" s="61"/>
      <c r="E443" s="61"/>
      <c r="F443" s="87"/>
      <c r="G443" s="109"/>
      <c r="H443" s="203"/>
      <c r="I443" s="107">
        <f>Tabel5[[#This Row],[Beløb pr. udgiftspost
kr.]]-Tabel5[[#This Row],[Ikke tilskudsberegtiget]]</f>
        <v>0</v>
      </c>
      <c r="J443" s="93"/>
      <c r="K443" s="93"/>
      <c r="L443" s="93"/>
      <c r="M443" s="93"/>
      <c r="N443" s="93"/>
      <c r="O443" s="11"/>
      <c r="P443" s="204">
        <f>IFERROR(ROUND(IF($O443=Liste!$H$4,$C443*'Skema 2'!$F$24,IF($O443=Liste!$H$2,$C443,IF($O443=Liste!$H$3,"-"))),2)," ")</f>
        <v>0</v>
      </c>
      <c r="Q443" s="204">
        <f>IFERROR(ROUND(IF($O443=Liste!$H$4,$C443*'Skema 2'!$F$25,IF($O443=Liste!$H$3,$C443,IF($O443=Liste!$H$2," "))),2)," ")</f>
        <v>0</v>
      </c>
      <c r="R443" s="80" t="str">
        <f>IFERROR(Tabel5[[#This Row],[Beløb LAG
kr.]]/Tabel5[[#This Row],[Beløb pr. udgiftspost
kr.]]*Tabel5[[#This Row],[Godkendte udgifter]]," ")</f>
        <v xml:space="preserve"> </v>
      </c>
      <c r="S443" s="99" t="str">
        <f>IFERROR(Tabel5[[#This Row],[Beløb FLAG
kr.]]/Tabel5[[#This Row],[Beløb pr. udgiftspost
kr.]]*Tabel5[[#This Row],[Godkendte udgifter]]," ")</f>
        <v xml:space="preserve"> </v>
      </c>
      <c r="T443" s="155"/>
    </row>
    <row r="444" spans="1:20" x14ac:dyDescent="0.2">
      <c r="A444" s="154"/>
      <c r="B444" s="202"/>
      <c r="C444" s="17"/>
      <c r="D444" s="61"/>
      <c r="E444" s="61"/>
      <c r="F444" s="87"/>
      <c r="G444" s="109"/>
      <c r="H444" s="203"/>
      <c r="I444" s="107">
        <f>Tabel5[[#This Row],[Beløb pr. udgiftspost
kr.]]-Tabel5[[#This Row],[Ikke tilskudsberegtiget]]</f>
        <v>0</v>
      </c>
      <c r="J444" s="93"/>
      <c r="K444" s="93"/>
      <c r="L444" s="93"/>
      <c r="M444" s="93"/>
      <c r="N444" s="93"/>
      <c r="O444" s="11"/>
      <c r="P444" s="204">
        <f>IFERROR(ROUND(IF($O444=Liste!$H$4,$C444*'Skema 2'!$F$24,IF($O444=Liste!$H$2,$C444,IF($O444=Liste!$H$3,"-"))),2)," ")</f>
        <v>0</v>
      </c>
      <c r="Q444" s="204">
        <f>IFERROR(ROUND(IF($O444=Liste!$H$4,$C444*'Skema 2'!$F$25,IF($O444=Liste!$H$3,$C444,IF($O444=Liste!$H$2," "))),2)," ")</f>
        <v>0</v>
      </c>
      <c r="R444" s="80" t="str">
        <f>IFERROR(Tabel5[[#This Row],[Beløb LAG
kr.]]/Tabel5[[#This Row],[Beløb pr. udgiftspost
kr.]]*Tabel5[[#This Row],[Godkendte udgifter]]," ")</f>
        <v xml:space="preserve"> </v>
      </c>
      <c r="S444" s="99" t="str">
        <f>IFERROR(Tabel5[[#This Row],[Beløb FLAG
kr.]]/Tabel5[[#This Row],[Beløb pr. udgiftspost
kr.]]*Tabel5[[#This Row],[Godkendte udgifter]]," ")</f>
        <v xml:space="preserve"> </v>
      </c>
      <c r="T444" s="155"/>
    </row>
    <row r="445" spans="1:20" x14ac:dyDescent="0.2">
      <c r="A445" s="154"/>
      <c r="B445" s="202"/>
      <c r="C445" s="17"/>
      <c r="D445" s="61"/>
      <c r="E445" s="61"/>
      <c r="F445" s="87"/>
      <c r="G445" s="109"/>
      <c r="H445" s="203"/>
      <c r="I445" s="107">
        <f>Tabel5[[#This Row],[Beløb pr. udgiftspost
kr.]]-Tabel5[[#This Row],[Ikke tilskudsberegtiget]]</f>
        <v>0</v>
      </c>
      <c r="J445" s="93"/>
      <c r="K445" s="93"/>
      <c r="L445" s="93"/>
      <c r="M445" s="93"/>
      <c r="N445" s="93"/>
      <c r="O445" s="11"/>
      <c r="P445" s="204">
        <f>IFERROR(ROUND(IF($O445=Liste!$H$4,$C445*'Skema 2'!$F$24,IF($O445=Liste!$H$2,$C445,IF($O445=Liste!$H$3,"-"))),2)," ")</f>
        <v>0</v>
      </c>
      <c r="Q445" s="204">
        <f>IFERROR(ROUND(IF($O445=Liste!$H$4,$C445*'Skema 2'!$F$25,IF($O445=Liste!$H$3,$C445,IF($O445=Liste!$H$2," "))),2)," ")</f>
        <v>0</v>
      </c>
      <c r="R445" s="80" t="str">
        <f>IFERROR(Tabel5[[#This Row],[Beløb LAG
kr.]]/Tabel5[[#This Row],[Beløb pr. udgiftspost
kr.]]*Tabel5[[#This Row],[Godkendte udgifter]]," ")</f>
        <v xml:space="preserve"> </v>
      </c>
      <c r="S445" s="99" t="str">
        <f>IFERROR(Tabel5[[#This Row],[Beløb FLAG
kr.]]/Tabel5[[#This Row],[Beløb pr. udgiftspost
kr.]]*Tabel5[[#This Row],[Godkendte udgifter]]," ")</f>
        <v xml:space="preserve"> </v>
      </c>
      <c r="T445" s="155"/>
    </row>
    <row r="446" spans="1:20" x14ac:dyDescent="0.2">
      <c r="A446" s="154"/>
      <c r="B446" s="202"/>
      <c r="C446" s="17"/>
      <c r="D446" s="61"/>
      <c r="E446" s="61"/>
      <c r="F446" s="87"/>
      <c r="G446" s="109"/>
      <c r="H446" s="203"/>
      <c r="I446" s="107">
        <f>Tabel5[[#This Row],[Beløb pr. udgiftspost
kr.]]-Tabel5[[#This Row],[Ikke tilskudsberegtiget]]</f>
        <v>0</v>
      </c>
      <c r="J446" s="93"/>
      <c r="K446" s="93"/>
      <c r="L446" s="93"/>
      <c r="M446" s="93"/>
      <c r="N446" s="93"/>
      <c r="O446" s="11"/>
      <c r="P446" s="204">
        <f>IFERROR(ROUND(IF($O446=Liste!$H$4,$C446*'Skema 2'!$F$24,IF($O446=Liste!$H$2,$C446,IF($O446=Liste!$H$3,"-"))),2)," ")</f>
        <v>0</v>
      </c>
      <c r="Q446" s="204">
        <f>IFERROR(ROUND(IF($O446=Liste!$H$4,$C446*'Skema 2'!$F$25,IF($O446=Liste!$H$3,$C446,IF($O446=Liste!$H$2," "))),2)," ")</f>
        <v>0</v>
      </c>
      <c r="R446" s="80" t="str">
        <f>IFERROR(Tabel5[[#This Row],[Beløb LAG
kr.]]/Tabel5[[#This Row],[Beløb pr. udgiftspost
kr.]]*Tabel5[[#This Row],[Godkendte udgifter]]," ")</f>
        <v xml:space="preserve"> </v>
      </c>
      <c r="S446" s="99" t="str">
        <f>IFERROR(Tabel5[[#This Row],[Beløb FLAG
kr.]]/Tabel5[[#This Row],[Beløb pr. udgiftspost
kr.]]*Tabel5[[#This Row],[Godkendte udgifter]]," ")</f>
        <v xml:space="preserve"> </v>
      </c>
      <c r="T446" s="155"/>
    </row>
    <row r="447" spans="1:20" x14ac:dyDescent="0.2">
      <c r="A447" s="154"/>
      <c r="B447" s="202"/>
      <c r="C447" s="17"/>
      <c r="D447" s="61"/>
      <c r="E447" s="61"/>
      <c r="F447" s="87"/>
      <c r="G447" s="109"/>
      <c r="H447" s="203"/>
      <c r="I447" s="107">
        <f>Tabel5[[#This Row],[Beløb pr. udgiftspost
kr.]]-Tabel5[[#This Row],[Ikke tilskudsberegtiget]]</f>
        <v>0</v>
      </c>
      <c r="J447" s="93"/>
      <c r="K447" s="93"/>
      <c r="L447" s="93"/>
      <c r="M447" s="93"/>
      <c r="N447" s="93"/>
      <c r="O447" s="11"/>
      <c r="P447" s="204">
        <f>IFERROR(ROUND(IF($O447=Liste!$H$4,$C447*'Skema 2'!$F$24,IF($O447=Liste!$H$2,$C447,IF($O447=Liste!$H$3,"-"))),2)," ")</f>
        <v>0</v>
      </c>
      <c r="Q447" s="204">
        <f>IFERROR(ROUND(IF($O447=Liste!$H$4,$C447*'Skema 2'!$F$25,IF($O447=Liste!$H$3,$C447,IF($O447=Liste!$H$2," "))),2)," ")</f>
        <v>0</v>
      </c>
      <c r="R447" s="80" t="str">
        <f>IFERROR(Tabel5[[#This Row],[Beløb LAG
kr.]]/Tabel5[[#This Row],[Beløb pr. udgiftspost
kr.]]*Tabel5[[#This Row],[Godkendte udgifter]]," ")</f>
        <v xml:space="preserve"> </v>
      </c>
      <c r="S447" s="99" t="str">
        <f>IFERROR(Tabel5[[#This Row],[Beløb FLAG
kr.]]/Tabel5[[#This Row],[Beløb pr. udgiftspost
kr.]]*Tabel5[[#This Row],[Godkendte udgifter]]," ")</f>
        <v xml:space="preserve"> </v>
      </c>
      <c r="T447" s="155"/>
    </row>
    <row r="448" spans="1:20" x14ac:dyDescent="0.2">
      <c r="A448" s="154"/>
      <c r="B448" s="202"/>
      <c r="C448" s="17"/>
      <c r="D448" s="61"/>
      <c r="E448" s="61"/>
      <c r="F448" s="87"/>
      <c r="G448" s="109"/>
      <c r="H448" s="203"/>
      <c r="I448" s="107">
        <f>Tabel5[[#This Row],[Beløb pr. udgiftspost
kr.]]-Tabel5[[#This Row],[Ikke tilskudsberegtiget]]</f>
        <v>0</v>
      </c>
      <c r="J448" s="93"/>
      <c r="K448" s="93"/>
      <c r="L448" s="93"/>
      <c r="M448" s="93"/>
      <c r="N448" s="93"/>
      <c r="O448" s="11"/>
      <c r="P448" s="204">
        <f>IFERROR(ROUND(IF($O448=Liste!$H$4,$C448*'Skema 2'!$F$24,IF($O448=Liste!$H$2,$C448,IF($O448=Liste!$H$3,"-"))),2)," ")</f>
        <v>0</v>
      </c>
      <c r="Q448" s="204">
        <f>IFERROR(ROUND(IF($O448=Liste!$H$4,$C448*'Skema 2'!$F$25,IF($O448=Liste!$H$3,$C448,IF($O448=Liste!$H$2," "))),2)," ")</f>
        <v>0</v>
      </c>
      <c r="R448" s="80" t="str">
        <f>IFERROR(Tabel5[[#This Row],[Beløb LAG
kr.]]/Tabel5[[#This Row],[Beløb pr. udgiftspost
kr.]]*Tabel5[[#This Row],[Godkendte udgifter]]," ")</f>
        <v xml:space="preserve"> </v>
      </c>
      <c r="S448" s="99" t="str">
        <f>IFERROR(Tabel5[[#This Row],[Beløb FLAG
kr.]]/Tabel5[[#This Row],[Beløb pr. udgiftspost
kr.]]*Tabel5[[#This Row],[Godkendte udgifter]]," ")</f>
        <v xml:space="preserve"> </v>
      </c>
      <c r="T448" s="155"/>
    </row>
    <row r="449" spans="1:20" x14ac:dyDescent="0.2">
      <c r="A449" s="154"/>
      <c r="B449" s="202"/>
      <c r="C449" s="17"/>
      <c r="D449" s="61"/>
      <c r="E449" s="61"/>
      <c r="F449" s="87"/>
      <c r="G449" s="109"/>
      <c r="H449" s="203"/>
      <c r="I449" s="107">
        <f>Tabel5[[#This Row],[Beløb pr. udgiftspost
kr.]]-Tabel5[[#This Row],[Ikke tilskudsberegtiget]]</f>
        <v>0</v>
      </c>
      <c r="J449" s="93"/>
      <c r="K449" s="93"/>
      <c r="L449" s="93"/>
      <c r="M449" s="93"/>
      <c r="N449" s="93"/>
      <c r="O449" s="11"/>
      <c r="P449" s="204">
        <f>IFERROR(ROUND(IF($O449=Liste!$H$4,$C449*'Skema 2'!$F$24,IF($O449=Liste!$H$2,$C449,IF($O449=Liste!$H$3,"-"))),2)," ")</f>
        <v>0</v>
      </c>
      <c r="Q449" s="204">
        <f>IFERROR(ROUND(IF($O449=Liste!$H$4,$C449*'Skema 2'!$F$25,IF($O449=Liste!$H$3,$C449,IF($O449=Liste!$H$2," "))),2)," ")</f>
        <v>0</v>
      </c>
      <c r="R449" s="80" t="str">
        <f>IFERROR(Tabel5[[#This Row],[Beløb LAG
kr.]]/Tabel5[[#This Row],[Beløb pr. udgiftspost
kr.]]*Tabel5[[#This Row],[Godkendte udgifter]]," ")</f>
        <v xml:space="preserve"> </v>
      </c>
      <c r="S449" s="99" t="str">
        <f>IFERROR(Tabel5[[#This Row],[Beløb FLAG
kr.]]/Tabel5[[#This Row],[Beløb pr. udgiftspost
kr.]]*Tabel5[[#This Row],[Godkendte udgifter]]," ")</f>
        <v xml:space="preserve"> </v>
      </c>
      <c r="T449" s="155"/>
    </row>
    <row r="450" spans="1:20" x14ac:dyDescent="0.2">
      <c r="A450" s="154"/>
      <c r="B450" s="202"/>
      <c r="C450" s="17"/>
      <c r="D450" s="61"/>
      <c r="E450" s="61"/>
      <c r="F450" s="87"/>
      <c r="G450" s="109"/>
      <c r="H450" s="203"/>
      <c r="I450" s="107">
        <f>Tabel5[[#This Row],[Beløb pr. udgiftspost
kr.]]-Tabel5[[#This Row],[Ikke tilskudsberegtiget]]</f>
        <v>0</v>
      </c>
      <c r="J450" s="93"/>
      <c r="K450" s="93"/>
      <c r="L450" s="93"/>
      <c r="M450" s="93"/>
      <c r="N450" s="93"/>
      <c r="O450" s="11"/>
      <c r="P450" s="204">
        <f>IFERROR(ROUND(IF($O450=Liste!$H$4,$C450*'Skema 2'!$F$24,IF($O450=Liste!$H$2,$C450,IF($O450=Liste!$H$3,"-"))),2)," ")</f>
        <v>0</v>
      </c>
      <c r="Q450" s="204">
        <f>IFERROR(ROUND(IF($O450=Liste!$H$4,$C450*'Skema 2'!$F$25,IF($O450=Liste!$H$3,$C450,IF($O450=Liste!$H$2," "))),2)," ")</f>
        <v>0</v>
      </c>
      <c r="R450" s="80" t="str">
        <f>IFERROR(Tabel5[[#This Row],[Beløb LAG
kr.]]/Tabel5[[#This Row],[Beløb pr. udgiftspost
kr.]]*Tabel5[[#This Row],[Godkendte udgifter]]," ")</f>
        <v xml:space="preserve"> </v>
      </c>
      <c r="S450" s="99" t="str">
        <f>IFERROR(Tabel5[[#This Row],[Beløb FLAG
kr.]]/Tabel5[[#This Row],[Beløb pr. udgiftspost
kr.]]*Tabel5[[#This Row],[Godkendte udgifter]]," ")</f>
        <v xml:space="preserve"> </v>
      </c>
      <c r="T450" s="155"/>
    </row>
    <row r="451" spans="1:20" x14ac:dyDescent="0.2">
      <c r="A451" s="154"/>
      <c r="B451" s="202"/>
      <c r="C451" s="17"/>
      <c r="D451" s="61"/>
      <c r="E451" s="61"/>
      <c r="F451" s="87"/>
      <c r="G451" s="109"/>
      <c r="H451" s="203"/>
      <c r="I451" s="107">
        <f>Tabel5[[#This Row],[Beløb pr. udgiftspost
kr.]]-Tabel5[[#This Row],[Ikke tilskudsberegtiget]]</f>
        <v>0</v>
      </c>
      <c r="J451" s="93"/>
      <c r="K451" s="93"/>
      <c r="L451" s="93"/>
      <c r="M451" s="93"/>
      <c r="N451" s="93"/>
      <c r="O451" s="11"/>
      <c r="P451" s="204">
        <f>IFERROR(ROUND(IF($O451=Liste!$H$4,$C451*'Skema 2'!$F$24,IF($O451=Liste!$H$2,$C451,IF($O451=Liste!$H$3,"-"))),2)," ")</f>
        <v>0</v>
      </c>
      <c r="Q451" s="204">
        <f>IFERROR(ROUND(IF($O451=Liste!$H$4,$C451*'Skema 2'!$F$25,IF($O451=Liste!$H$3,$C451,IF($O451=Liste!$H$2," "))),2)," ")</f>
        <v>0</v>
      </c>
      <c r="R451" s="80" t="str">
        <f>IFERROR(Tabel5[[#This Row],[Beløb LAG
kr.]]/Tabel5[[#This Row],[Beløb pr. udgiftspost
kr.]]*Tabel5[[#This Row],[Godkendte udgifter]]," ")</f>
        <v xml:space="preserve"> </v>
      </c>
      <c r="S451" s="99" t="str">
        <f>IFERROR(Tabel5[[#This Row],[Beløb FLAG
kr.]]/Tabel5[[#This Row],[Beløb pr. udgiftspost
kr.]]*Tabel5[[#This Row],[Godkendte udgifter]]," ")</f>
        <v xml:space="preserve"> </v>
      </c>
      <c r="T451" s="155"/>
    </row>
    <row r="452" spans="1:20" x14ac:dyDescent="0.2">
      <c r="A452" s="154"/>
      <c r="B452" s="202"/>
      <c r="C452" s="17"/>
      <c r="D452" s="61"/>
      <c r="E452" s="61"/>
      <c r="F452" s="87"/>
      <c r="G452" s="109"/>
      <c r="H452" s="203"/>
      <c r="I452" s="107">
        <f>Tabel5[[#This Row],[Beløb pr. udgiftspost
kr.]]-Tabel5[[#This Row],[Ikke tilskudsberegtiget]]</f>
        <v>0</v>
      </c>
      <c r="J452" s="93"/>
      <c r="K452" s="93"/>
      <c r="L452" s="93"/>
      <c r="M452" s="93"/>
      <c r="N452" s="93"/>
      <c r="O452" s="11"/>
      <c r="P452" s="204">
        <f>IFERROR(ROUND(IF($O452=Liste!$H$4,$C452*'Skema 2'!$F$24,IF($O452=Liste!$H$2,$C452,IF($O452=Liste!$H$3,"-"))),2)," ")</f>
        <v>0</v>
      </c>
      <c r="Q452" s="204">
        <f>IFERROR(ROUND(IF($O452=Liste!$H$4,$C452*'Skema 2'!$F$25,IF($O452=Liste!$H$3,$C452,IF($O452=Liste!$H$2," "))),2)," ")</f>
        <v>0</v>
      </c>
      <c r="R452" s="80" t="str">
        <f>IFERROR(Tabel5[[#This Row],[Beløb LAG
kr.]]/Tabel5[[#This Row],[Beløb pr. udgiftspost
kr.]]*Tabel5[[#This Row],[Godkendte udgifter]]," ")</f>
        <v xml:space="preserve"> </v>
      </c>
      <c r="S452" s="99" t="str">
        <f>IFERROR(Tabel5[[#This Row],[Beløb FLAG
kr.]]/Tabel5[[#This Row],[Beløb pr. udgiftspost
kr.]]*Tabel5[[#This Row],[Godkendte udgifter]]," ")</f>
        <v xml:space="preserve"> </v>
      </c>
      <c r="T452" s="155"/>
    </row>
    <row r="453" spans="1:20" x14ac:dyDescent="0.2">
      <c r="A453" s="154"/>
      <c r="B453" s="202"/>
      <c r="C453" s="17"/>
      <c r="D453" s="61"/>
      <c r="E453" s="61"/>
      <c r="F453" s="87"/>
      <c r="G453" s="109"/>
      <c r="H453" s="203"/>
      <c r="I453" s="107">
        <f>Tabel5[[#This Row],[Beløb pr. udgiftspost
kr.]]-Tabel5[[#This Row],[Ikke tilskudsberegtiget]]</f>
        <v>0</v>
      </c>
      <c r="J453" s="93"/>
      <c r="K453" s="93"/>
      <c r="L453" s="93"/>
      <c r="M453" s="93"/>
      <c r="N453" s="93"/>
      <c r="O453" s="11"/>
      <c r="P453" s="204">
        <f>IFERROR(ROUND(IF($O453=Liste!$H$4,$C453*'Skema 2'!$F$24,IF($O453=Liste!$H$2,$C453,IF($O453=Liste!$H$3,"-"))),2)," ")</f>
        <v>0</v>
      </c>
      <c r="Q453" s="204">
        <f>IFERROR(ROUND(IF($O453=Liste!$H$4,$C453*'Skema 2'!$F$25,IF($O453=Liste!$H$3,$C453,IF($O453=Liste!$H$2," "))),2)," ")</f>
        <v>0</v>
      </c>
      <c r="R453" s="80" t="str">
        <f>IFERROR(Tabel5[[#This Row],[Beløb LAG
kr.]]/Tabel5[[#This Row],[Beløb pr. udgiftspost
kr.]]*Tabel5[[#This Row],[Godkendte udgifter]]," ")</f>
        <v xml:space="preserve"> </v>
      </c>
      <c r="S453" s="99" t="str">
        <f>IFERROR(Tabel5[[#This Row],[Beløb FLAG
kr.]]/Tabel5[[#This Row],[Beløb pr. udgiftspost
kr.]]*Tabel5[[#This Row],[Godkendte udgifter]]," ")</f>
        <v xml:space="preserve"> </v>
      </c>
      <c r="T453" s="155"/>
    </row>
    <row r="454" spans="1:20" x14ac:dyDescent="0.2">
      <c r="A454" s="154"/>
      <c r="B454" s="202"/>
      <c r="C454" s="17"/>
      <c r="D454" s="61"/>
      <c r="E454" s="61"/>
      <c r="F454" s="87"/>
      <c r="G454" s="109"/>
      <c r="H454" s="203"/>
      <c r="I454" s="107">
        <f>Tabel5[[#This Row],[Beløb pr. udgiftspost
kr.]]-Tabel5[[#This Row],[Ikke tilskudsberegtiget]]</f>
        <v>0</v>
      </c>
      <c r="J454" s="93"/>
      <c r="K454" s="93"/>
      <c r="L454" s="93"/>
      <c r="M454" s="93"/>
      <c r="N454" s="93"/>
      <c r="O454" s="11"/>
      <c r="P454" s="204">
        <f>IFERROR(ROUND(IF($O454=Liste!$H$4,$C454*'Skema 2'!$F$24,IF($O454=Liste!$H$2,$C454,IF($O454=Liste!$H$3,"-"))),2)," ")</f>
        <v>0</v>
      </c>
      <c r="Q454" s="204">
        <f>IFERROR(ROUND(IF($O454=Liste!$H$4,$C454*'Skema 2'!$F$25,IF($O454=Liste!$H$3,$C454,IF($O454=Liste!$H$2," "))),2)," ")</f>
        <v>0</v>
      </c>
      <c r="R454" s="80" t="str">
        <f>IFERROR(Tabel5[[#This Row],[Beløb LAG
kr.]]/Tabel5[[#This Row],[Beløb pr. udgiftspost
kr.]]*Tabel5[[#This Row],[Godkendte udgifter]]," ")</f>
        <v xml:space="preserve"> </v>
      </c>
      <c r="S454" s="99" t="str">
        <f>IFERROR(Tabel5[[#This Row],[Beløb FLAG
kr.]]/Tabel5[[#This Row],[Beløb pr. udgiftspost
kr.]]*Tabel5[[#This Row],[Godkendte udgifter]]," ")</f>
        <v xml:space="preserve"> </v>
      </c>
      <c r="T454" s="155"/>
    </row>
    <row r="455" spans="1:20" x14ac:dyDescent="0.2">
      <c r="A455" s="154"/>
      <c r="B455" s="202"/>
      <c r="C455" s="17"/>
      <c r="D455" s="61"/>
      <c r="E455" s="61"/>
      <c r="F455" s="87"/>
      <c r="G455" s="109"/>
      <c r="H455" s="203"/>
      <c r="I455" s="107">
        <f>Tabel5[[#This Row],[Beløb pr. udgiftspost
kr.]]-Tabel5[[#This Row],[Ikke tilskudsberegtiget]]</f>
        <v>0</v>
      </c>
      <c r="J455" s="93"/>
      <c r="K455" s="93"/>
      <c r="L455" s="93"/>
      <c r="M455" s="93"/>
      <c r="N455" s="93"/>
      <c r="O455" s="11"/>
      <c r="P455" s="204">
        <f>IFERROR(ROUND(IF($O455=Liste!$H$4,$C455*'Skema 2'!$F$24,IF($O455=Liste!$H$2,$C455,IF($O455=Liste!$H$3,"-"))),2)," ")</f>
        <v>0</v>
      </c>
      <c r="Q455" s="204">
        <f>IFERROR(ROUND(IF($O455=Liste!$H$4,$C455*'Skema 2'!$F$25,IF($O455=Liste!$H$3,$C455,IF($O455=Liste!$H$2," "))),2)," ")</f>
        <v>0</v>
      </c>
      <c r="R455" s="80" t="str">
        <f>IFERROR(Tabel5[[#This Row],[Beløb LAG
kr.]]/Tabel5[[#This Row],[Beløb pr. udgiftspost
kr.]]*Tabel5[[#This Row],[Godkendte udgifter]]," ")</f>
        <v xml:space="preserve"> </v>
      </c>
      <c r="S455" s="99" t="str">
        <f>IFERROR(Tabel5[[#This Row],[Beløb FLAG
kr.]]/Tabel5[[#This Row],[Beløb pr. udgiftspost
kr.]]*Tabel5[[#This Row],[Godkendte udgifter]]," ")</f>
        <v xml:space="preserve"> </v>
      </c>
      <c r="T455" s="155"/>
    </row>
    <row r="456" spans="1:20" x14ac:dyDescent="0.2">
      <c r="A456" s="154"/>
      <c r="B456" s="202"/>
      <c r="C456" s="17"/>
      <c r="D456" s="61"/>
      <c r="E456" s="61"/>
      <c r="F456" s="87"/>
      <c r="G456" s="109"/>
      <c r="H456" s="203"/>
      <c r="I456" s="107">
        <f>Tabel5[[#This Row],[Beløb pr. udgiftspost
kr.]]-Tabel5[[#This Row],[Ikke tilskudsberegtiget]]</f>
        <v>0</v>
      </c>
      <c r="J456" s="93"/>
      <c r="K456" s="93"/>
      <c r="L456" s="93"/>
      <c r="M456" s="93"/>
      <c r="N456" s="93"/>
      <c r="O456" s="11"/>
      <c r="P456" s="204">
        <f>IFERROR(ROUND(IF($O456=Liste!$H$4,$C456*'Skema 2'!$F$24,IF($O456=Liste!$H$2,$C456,IF($O456=Liste!$H$3,"-"))),2)," ")</f>
        <v>0</v>
      </c>
      <c r="Q456" s="204">
        <f>IFERROR(ROUND(IF($O456=Liste!$H$4,$C456*'Skema 2'!$F$25,IF($O456=Liste!$H$3,$C456,IF($O456=Liste!$H$2," "))),2)," ")</f>
        <v>0</v>
      </c>
      <c r="R456" s="80" t="str">
        <f>IFERROR(Tabel5[[#This Row],[Beløb LAG
kr.]]/Tabel5[[#This Row],[Beløb pr. udgiftspost
kr.]]*Tabel5[[#This Row],[Godkendte udgifter]]," ")</f>
        <v xml:space="preserve"> </v>
      </c>
      <c r="S456" s="99" t="str">
        <f>IFERROR(Tabel5[[#This Row],[Beløb FLAG
kr.]]/Tabel5[[#This Row],[Beløb pr. udgiftspost
kr.]]*Tabel5[[#This Row],[Godkendte udgifter]]," ")</f>
        <v xml:space="preserve"> </v>
      </c>
      <c r="T456" s="155"/>
    </row>
    <row r="457" spans="1:20" x14ac:dyDescent="0.2">
      <c r="A457" s="154"/>
      <c r="B457" s="202"/>
      <c r="C457" s="17"/>
      <c r="D457" s="61"/>
      <c r="E457" s="61"/>
      <c r="F457" s="87"/>
      <c r="G457" s="109"/>
      <c r="H457" s="203"/>
      <c r="I457" s="107">
        <f>Tabel5[[#This Row],[Beløb pr. udgiftspost
kr.]]-Tabel5[[#This Row],[Ikke tilskudsberegtiget]]</f>
        <v>0</v>
      </c>
      <c r="J457" s="93"/>
      <c r="K457" s="93"/>
      <c r="L457" s="93"/>
      <c r="M457" s="93"/>
      <c r="N457" s="93"/>
      <c r="O457" s="11"/>
      <c r="P457" s="204">
        <f>IFERROR(ROUND(IF($O457=Liste!$H$4,$C457*'Skema 2'!$F$24,IF($O457=Liste!$H$2,$C457,IF($O457=Liste!$H$3,"-"))),2)," ")</f>
        <v>0</v>
      </c>
      <c r="Q457" s="204">
        <f>IFERROR(ROUND(IF($O457=Liste!$H$4,$C457*'Skema 2'!$F$25,IF($O457=Liste!$H$3,$C457,IF($O457=Liste!$H$2," "))),2)," ")</f>
        <v>0</v>
      </c>
      <c r="R457" s="80" t="str">
        <f>IFERROR(Tabel5[[#This Row],[Beløb LAG
kr.]]/Tabel5[[#This Row],[Beløb pr. udgiftspost
kr.]]*Tabel5[[#This Row],[Godkendte udgifter]]," ")</f>
        <v xml:space="preserve"> </v>
      </c>
      <c r="S457" s="99" t="str">
        <f>IFERROR(Tabel5[[#This Row],[Beløb FLAG
kr.]]/Tabel5[[#This Row],[Beløb pr. udgiftspost
kr.]]*Tabel5[[#This Row],[Godkendte udgifter]]," ")</f>
        <v xml:space="preserve"> </v>
      </c>
      <c r="T457" s="155"/>
    </row>
    <row r="458" spans="1:20" x14ac:dyDescent="0.2">
      <c r="A458" s="154"/>
      <c r="B458" s="202"/>
      <c r="C458" s="17"/>
      <c r="D458" s="61"/>
      <c r="E458" s="61"/>
      <c r="F458" s="87"/>
      <c r="G458" s="109"/>
      <c r="H458" s="203"/>
      <c r="I458" s="107">
        <f>Tabel5[[#This Row],[Beløb pr. udgiftspost
kr.]]-Tabel5[[#This Row],[Ikke tilskudsberegtiget]]</f>
        <v>0</v>
      </c>
      <c r="J458" s="93"/>
      <c r="K458" s="93"/>
      <c r="L458" s="93"/>
      <c r="M458" s="93"/>
      <c r="N458" s="93"/>
      <c r="O458" s="11"/>
      <c r="P458" s="204">
        <f>IFERROR(ROUND(IF($O458=Liste!$H$4,$C458*'Skema 2'!$F$24,IF($O458=Liste!$H$2,$C458,IF($O458=Liste!$H$3,"-"))),2)," ")</f>
        <v>0</v>
      </c>
      <c r="Q458" s="204">
        <f>IFERROR(ROUND(IF($O458=Liste!$H$4,$C458*'Skema 2'!$F$25,IF($O458=Liste!$H$3,$C458,IF($O458=Liste!$H$2," "))),2)," ")</f>
        <v>0</v>
      </c>
      <c r="R458" s="80" t="str">
        <f>IFERROR(Tabel5[[#This Row],[Beløb LAG
kr.]]/Tabel5[[#This Row],[Beløb pr. udgiftspost
kr.]]*Tabel5[[#This Row],[Godkendte udgifter]]," ")</f>
        <v xml:space="preserve"> </v>
      </c>
      <c r="S458" s="99" t="str">
        <f>IFERROR(Tabel5[[#This Row],[Beløb FLAG
kr.]]/Tabel5[[#This Row],[Beløb pr. udgiftspost
kr.]]*Tabel5[[#This Row],[Godkendte udgifter]]," ")</f>
        <v xml:space="preserve"> </v>
      </c>
      <c r="T458" s="155"/>
    </row>
    <row r="459" spans="1:20" x14ac:dyDescent="0.2">
      <c r="A459" s="154"/>
      <c r="B459" s="202"/>
      <c r="C459" s="17"/>
      <c r="D459" s="61"/>
      <c r="E459" s="61"/>
      <c r="F459" s="87"/>
      <c r="G459" s="109"/>
      <c r="H459" s="203"/>
      <c r="I459" s="107">
        <f>Tabel5[[#This Row],[Beløb pr. udgiftspost
kr.]]-Tabel5[[#This Row],[Ikke tilskudsberegtiget]]</f>
        <v>0</v>
      </c>
      <c r="J459" s="93"/>
      <c r="K459" s="93"/>
      <c r="L459" s="93"/>
      <c r="M459" s="93"/>
      <c r="N459" s="93"/>
      <c r="O459" s="11"/>
      <c r="P459" s="204">
        <f>IFERROR(ROUND(IF($O459=Liste!$H$4,$C459*'Skema 2'!$F$24,IF($O459=Liste!$H$2,$C459,IF($O459=Liste!$H$3,"-"))),2)," ")</f>
        <v>0</v>
      </c>
      <c r="Q459" s="204">
        <f>IFERROR(ROUND(IF($O459=Liste!$H$4,$C459*'Skema 2'!$F$25,IF($O459=Liste!$H$3,$C459,IF($O459=Liste!$H$2," "))),2)," ")</f>
        <v>0</v>
      </c>
      <c r="R459" s="80" t="str">
        <f>IFERROR(Tabel5[[#This Row],[Beløb LAG
kr.]]/Tabel5[[#This Row],[Beløb pr. udgiftspost
kr.]]*Tabel5[[#This Row],[Godkendte udgifter]]," ")</f>
        <v xml:space="preserve"> </v>
      </c>
      <c r="S459" s="99" t="str">
        <f>IFERROR(Tabel5[[#This Row],[Beløb FLAG
kr.]]/Tabel5[[#This Row],[Beløb pr. udgiftspost
kr.]]*Tabel5[[#This Row],[Godkendte udgifter]]," ")</f>
        <v xml:space="preserve"> </v>
      </c>
      <c r="T459" s="155"/>
    </row>
    <row r="460" spans="1:20" x14ac:dyDescent="0.2">
      <c r="A460" s="154"/>
      <c r="B460" s="202"/>
      <c r="C460" s="17"/>
      <c r="D460" s="61"/>
      <c r="E460" s="61"/>
      <c r="F460" s="87"/>
      <c r="G460" s="109"/>
      <c r="H460" s="203"/>
      <c r="I460" s="107">
        <f>Tabel5[[#This Row],[Beløb pr. udgiftspost
kr.]]-Tabel5[[#This Row],[Ikke tilskudsberegtiget]]</f>
        <v>0</v>
      </c>
      <c r="J460" s="93"/>
      <c r="K460" s="93"/>
      <c r="L460" s="93"/>
      <c r="M460" s="93"/>
      <c r="N460" s="93"/>
      <c r="O460" s="11"/>
      <c r="P460" s="204">
        <f>IFERROR(ROUND(IF($O460=Liste!$H$4,$C460*'Skema 2'!$F$24,IF($O460=Liste!$H$2,$C460,IF($O460=Liste!$H$3,"-"))),2)," ")</f>
        <v>0</v>
      </c>
      <c r="Q460" s="204">
        <f>IFERROR(ROUND(IF($O460=Liste!$H$4,$C460*'Skema 2'!$F$25,IF($O460=Liste!$H$3,$C460,IF($O460=Liste!$H$2," "))),2)," ")</f>
        <v>0</v>
      </c>
      <c r="R460" s="80" t="str">
        <f>IFERROR(Tabel5[[#This Row],[Beløb LAG
kr.]]/Tabel5[[#This Row],[Beløb pr. udgiftspost
kr.]]*Tabel5[[#This Row],[Godkendte udgifter]]," ")</f>
        <v xml:space="preserve"> </v>
      </c>
      <c r="S460" s="99" t="str">
        <f>IFERROR(Tabel5[[#This Row],[Beløb FLAG
kr.]]/Tabel5[[#This Row],[Beløb pr. udgiftspost
kr.]]*Tabel5[[#This Row],[Godkendte udgifter]]," ")</f>
        <v xml:space="preserve"> </v>
      </c>
      <c r="T460" s="155"/>
    </row>
    <row r="461" spans="1:20" x14ac:dyDescent="0.2">
      <c r="A461" s="154"/>
      <c r="B461" s="202"/>
      <c r="C461" s="17"/>
      <c r="D461" s="61"/>
      <c r="E461" s="61"/>
      <c r="F461" s="87"/>
      <c r="G461" s="109"/>
      <c r="H461" s="203"/>
      <c r="I461" s="107">
        <f>Tabel5[[#This Row],[Beløb pr. udgiftspost
kr.]]-Tabel5[[#This Row],[Ikke tilskudsberegtiget]]</f>
        <v>0</v>
      </c>
      <c r="J461" s="93"/>
      <c r="K461" s="93"/>
      <c r="L461" s="93"/>
      <c r="M461" s="93"/>
      <c r="N461" s="93"/>
      <c r="O461" s="11"/>
      <c r="P461" s="204">
        <f>IFERROR(ROUND(IF($O461=Liste!$H$4,$C461*'Skema 2'!$F$24,IF($O461=Liste!$H$2,$C461,IF($O461=Liste!$H$3,"-"))),2)," ")</f>
        <v>0</v>
      </c>
      <c r="Q461" s="204">
        <f>IFERROR(ROUND(IF($O461=Liste!$H$4,$C461*'Skema 2'!$F$25,IF($O461=Liste!$H$3,$C461,IF($O461=Liste!$H$2," "))),2)," ")</f>
        <v>0</v>
      </c>
      <c r="R461" s="80" t="str">
        <f>IFERROR(Tabel5[[#This Row],[Beløb LAG
kr.]]/Tabel5[[#This Row],[Beløb pr. udgiftspost
kr.]]*Tabel5[[#This Row],[Godkendte udgifter]]," ")</f>
        <v xml:space="preserve"> </v>
      </c>
      <c r="S461" s="99" t="str">
        <f>IFERROR(Tabel5[[#This Row],[Beløb FLAG
kr.]]/Tabel5[[#This Row],[Beløb pr. udgiftspost
kr.]]*Tabel5[[#This Row],[Godkendte udgifter]]," ")</f>
        <v xml:space="preserve"> </v>
      </c>
      <c r="T461" s="155"/>
    </row>
    <row r="462" spans="1:20" x14ac:dyDescent="0.2">
      <c r="A462" s="154"/>
      <c r="B462" s="202"/>
      <c r="C462" s="17"/>
      <c r="D462" s="61"/>
      <c r="E462" s="61"/>
      <c r="F462" s="87"/>
      <c r="G462" s="109"/>
      <c r="H462" s="203"/>
      <c r="I462" s="107">
        <f>Tabel5[[#This Row],[Beløb pr. udgiftspost
kr.]]-Tabel5[[#This Row],[Ikke tilskudsberegtiget]]</f>
        <v>0</v>
      </c>
      <c r="J462" s="93"/>
      <c r="K462" s="93"/>
      <c r="L462" s="93"/>
      <c r="M462" s="93"/>
      <c r="N462" s="93"/>
      <c r="O462" s="11"/>
      <c r="P462" s="204">
        <f>IFERROR(ROUND(IF($O462=Liste!$H$4,$C462*'Skema 2'!$F$24,IF($O462=Liste!$H$2,$C462,IF($O462=Liste!$H$3,"-"))),2)," ")</f>
        <v>0</v>
      </c>
      <c r="Q462" s="204">
        <f>IFERROR(ROUND(IF($O462=Liste!$H$4,$C462*'Skema 2'!$F$25,IF($O462=Liste!$H$3,$C462,IF($O462=Liste!$H$2," "))),2)," ")</f>
        <v>0</v>
      </c>
      <c r="R462" s="80" t="str">
        <f>IFERROR(Tabel5[[#This Row],[Beløb LAG
kr.]]/Tabel5[[#This Row],[Beløb pr. udgiftspost
kr.]]*Tabel5[[#This Row],[Godkendte udgifter]]," ")</f>
        <v xml:space="preserve"> </v>
      </c>
      <c r="S462" s="99" t="str">
        <f>IFERROR(Tabel5[[#This Row],[Beløb FLAG
kr.]]/Tabel5[[#This Row],[Beløb pr. udgiftspost
kr.]]*Tabel5[[#This Row],[Godkendte udgifter]]," ")</f>
        <v xml:space="preserve"> </v>
      </c>
      <c r="T462" s="155"/>
    </row>
    <row r="463" spans="1:20" x14ac:dyDescent="0.2">
      <c r="A463" s="154"/>
      <c r="B463" s="202"/>
      <c r="C463" s="17"/>
      <c r="D463" s="61"/>
      <c r="E463" s="61"/>
      <c r="F463" s="87"/>
      <c r="G463" s="109"/>
      <c r="H463" s="203"/>
      <c r="I463" s="107">
        <f>Tabel5[[#This Row],[Beløb pr. udgiftspost
kr.]]-Tabel5[[#This Row],[Ikke tilskudsberegtiget]]</f>
        <v>0</v>
      </c>
      <c r="J463" s="93"/>
      <c r="K463" s="93"/>
      <c r="L463" s="93"/>
      <c r="M463" s="93"/>
      <c r="N463" s="93"/>
      <c r="O463" s="11"/>
      <c r="P463" s="204">
        <f>IFERROR(ROUND(IF($O463=Liste!$H$4,$C463*'Skema 2'!$F$24,IF($O463=Liste!$H$2,$C463,IF($O463=Liste!$H$3,"-"))),2)," ")</f>
        <v>0</v>
      </c>
      <c r="Q463" s="204">
        <f>IFERROR(ROUND(IF($O463=Liste!$H$4,$C463*'Skema 2'!$F$25,IF($O463=Liste!$H$3,$C463,IF($O463=Liste!$H$2," "))),2)," ")</f>
        <v>0</v>
      </c>
      <c r="R463" s="80" t="str">
        <f>IFERROR(Tabel5[[#This Row],[Beløb LAG
kr.]]/Tabel5[[#This Row],[Beløb pr. udgiftspost
kr.]]*Tabel5[[#This Row],[Godkendte udgifter]]," ")</f>
        <v xml:space="preserve"> </v>
      </c>
      <c r="S463" s="99" t="str">
        <f>IFERROR(Tabel5[[#This Row],[Beløb FLAG
kr.]]/Tabel5[[#This Row],[Beløb pr. udgiftspost
kr.]]*Tabel5[[#This Row],[Godkendte udgifter]]," ")</f>
        <v xml:space="preserve"> </v>
      </c>
      <c r="T463" s="155"/>
    </row>
    <row r="464" spans="1:20" x14ac:dyDescent="0.2">
      <c r="A464" s="154"/>
      <c r="B464" s="202"/>
      <c r="C464" s="17"/>
      <c r="D464" s="61"/>
      <c r="E464" s="61"/>
      <c r="F464" s="87"/>
      <c r="G464" s="109"/>
      <c r="H464" s="203"/>
      <c r="I464" s="107">
        <f>Tabel5[[#This Row],[Beløb pr. udgiftspost
kr.]]-Tabel5[[#This Row],[Ikke tilskudsberegtiget]]</f>
        <v>0</v>
      </c>
      <c r="J464" s="93"/>
      <c r="K464" s="93"/>
      <c r="L464" s="93"/>
      <c r="M464" s="93"/>
      <c r="N464" s="93"/>
      <c r="O464" s="11"/>
      <c r="P464" s="204">
        <f>IFERROR(ROUND(IF($O464=Liste!$H$4,$C464*'Skema 2'!$F$24,IF($O464=Liste!$H$2,$C464,IF($O464=Liste!$H$3,"-"))),2)," ")</f>
        <v>0</v>
      </c>
      <c r="Q464" s="204">
        <f>IFERROR(ROUND(IF($O464=Liste!$H$4,$C464*'Skema 2'!$F$25,IF($O464=Liste!$H$3,$C464,IF($O464=Liste!$H$2," "))),2)," ")</f>
        <v>0</v>
      </c>
      <c r="R464" s="80" t="str">
        <f>IFERROR(Tabel5[[#This Row],[Beløb LAG
kr.]]/Tabel5[[#This Row],[Beløb pr. udgiftspost
kr.]]*Tabel5[[#This Row],[Godkendte udgifter]]," ")</f>
        <v xml:space="preserve"> </v>
      </c>
      <c r="S464" s="99" t="str">
        <f>IFERROR(Tabel5[[#This Row],[Beløb FLAG
kr.]]/Tabel5[[#This Row],[Beløb pr. udgiftspost
kr.]]*Tabel5[[#This Row],[Godkendte udgifter]]," ")</f>
        <v xml:space="preserve"> </v>
      </c>
      <c r="T464" s="155"/>
    </row>
    <row r="465" spans="1:20" x14ac:dyDescent="0.2">
      <c r="A465" s="154"/>
      <c r="B465" s="202"/>
      <c r="C465" s="17"/>
      <c r="D465" s="61"/>
      <c r="E465" s="61"/>
      <c r="F465" s="87"/>
      <c r="G465" s="109"/>
      <c r="H465" s="203"/>
      <c r="I465" s="107">
        <f>Tabel5[[#This Row],[Beløb pr. udgiftspost
kr.]]-Tabel5[[#This Row],[Ikke tilskudsberegtiget]]</f>
        <v>0</v>
      </c>
      <c r="J465" s="93"/>
      <c r="K465" s="93"/>
      <c r="L465" s="93"/>
      <c r="M465" s="93"/>
      <c r="N465" s="93"/>
      <c r="O465" s="11"/>
      <c r="P465" s="204">
        <f>IFERROR(ROUND(IF($O465=Liste!$H$4,$C465*'Skema 2'!$F$24,IF($O465=Liste!$H$2,$C465,IF($O465=Liste!$H$3,"-"))),2)," ")</f>
        <v>0</v>
      </c>
      <c r="Q465" s="204">
        <f>IFERROR(ROUND(IF($O465=Liste!$H$4,$C465*'Skema 2'!$F$25,IF($O465=Liste!$H$3,$C465,IF($O465=Liste!$H$2," "))),2)," ")</f>
        <v>0</v>
      </c>
      <c r="R465" s="80" t="str">
        <f>IFERROR(Tabel5[[#This Row],[Beløb LAG
kr.]]/Tabel5[[#This Row],[Beløb pr. udgiftspost
kr.]]*Tabel5[[#This Row],[Godkendte udgifter]]," ")</f>
        <v xml:space="preserve"> </v>
      </c>
      <c r="S465" s="99" t="str">
        <f>IFERROR(Tabel5[[#This Row],[Beløb FLAG
kr.]]/Tabel5[[#This Row],[Beløb pr. udgiftspost
kr.]]*Tabel5[[#This Row],[Godkendte udgifter]]," ")</f>
        <v xml:space="preserve"> </v>
      </c>
      <c r="T465" s="155"/>
    </row>
    <row r="466" spans="1:20" x14ac:dyDescent="0.2">
      <c r="A466" s="154"/>
      <c r="B466" s="202"/>
      <c r="C466" s="17"/>
      <c r="D466" s="61"/>
      <c r="E466" s="61"/>
      <c r="F466" s="87"/>
      <c r="G466" s="109"/>
      <c r="H466" s="203"/>
      <c r="I466" s="107">
        <f>Tabel5[[#This Row],[Beløb pr. udgiftspost
kr.]]-Tabel5[[#This Row],[Ikke tilskudsberegtiget]]</f>
        <v>0</v>
      </c>
      <c r="J466" s="93"/>
      <c r="K466" s="93"/>
      <c r="L466" s="93"/>
      <c r="M466" s="93"/>
      <c r="N466" s="93"/>
      <c r="O466" s="11"/>
      <c r="P466" s="204">
        <f>IFERROR(ROUND(IF($O466=Liste!$H$4,$C466*'Skema 2'!$F$24,IF($O466=Liste!$H$2,$C466,IF($O466=Liste!$H$3,"-"))),2)," ")</f>
        <v>0</v>
      </c>
      <c r="Q466" s="204">
        <f>IFERROR(ROUND(IF($O466=Liste!$H$4,$C466*'Skema 2'!$F$25,IF($O466=Liste!$H$3,$C466,IF($O466=Liste!$H$2," "))),2)," ")</f>
        <v>0</v>
      </c>
      <c r="R466" s="80" t="str">
        <f>IFERROR(Tabel5[[#This Row],[Beløb LAG
kr.]]/Tabel5[[#This Row],[Beløb pr. udgiftspost
kr.]]*Tabel5[[#This Row],[Godkendte udgifter]]," ")</f>
        <v xml:space="preserve"> </v>
      </c>
      <c r="S466" s="99" t="str">
        <f>IFERROR(Tabel5[[#This Row],[Beløb FLAG
kr.]]/Tabel5[[#This Row],[Beløb pr. udgiftspost
kr.]]*Tabel5[[#This Row],[Godkendte udgifter]]," ")</f>
        <v xml:space="preserve"> </v>
      </c>
      <c r="T466" s="155"/>
    </row>
    <row r="467" spans="1:20" x14ac:dyDescent="0.2">
      <c r="A467" s="154"/>
      <c r="B467" s="202"/>
      <c r="C467" s="17"/>
      <c r="D467" s="61"/>
      <c r="E467" s="61"/>
      <c r="F467" s="87"/>
      <c r="G467" s="109"/>
      <c r="H467" s="203"/>
      <c r="I467" s="107">
        <f>Tabel5[[#This Row],[Beløb pr. udgiftspost
kr.]]-Tabel5[[#This Row],[Ikke tilskudsberegtiget]]</f>
        <v>0</v>
      </c>
      <c r="J467" s="93"/>
      <c r="K467" s="93"/>
      <c r="L467" s="93"/>
      <c r="M467" s="93"/>
      <c r="N467" s="93"/>
      <c r="O467" s="11"/>
      <c r="P467" s="204">
        <f>IFERROR(ROUND(IF($O467=Liste!$H$4,$C467*'Skema 2'!$F$24,IF($O467=Liste!$H$2,$C467,IF($O467=Liste!$H$3,"-"))),2)," ")</f>
        <v>0</v>
      </c>
      <c r="Q467" s="204">
        <f>IFERROR(ROUND(IF($O467=Liste!$H$4,$C467*'Skema 2'!$F$25,IF($O467=Liste!$H$3,$C467,IF($O467=Liste!$H$2," "))),2)," ")</f>
        <v>0</v>
      </c>
      <c r="R467" s="80" t="str">
        <f>IFERROR(Tabel5[[#This Row],[Beløb LAG
kr.]]/Tabel5[[#This Row],[Beløb pr. udgiftspost
kr.]]*Tabel5[[#This Row],[Godkendte udgifter]]," ")</f>
        <v xml:space="preserve"> </v>
      </c>
      <c r="S467" s="99" t="str">
        <f>IFERROR(Tabel5[[#This Row],[Beløb FLAG
kr.]]/Tabel5[[#This Row],[Beløb pr. udgiftspost
kr.]]*Tabel5[[#This Row],[Godkendte udgifter]]," ")</f>
        <v xml:space="preserve"> </v>
      </c>
      <c r="T467" s="155"/>
    </row>
    <row r="468" spans="1:20" x14ac:dyDescent="0.2">
      <c r="A468" s="154"/>
      <c r="B468" s="202"/>
      <c r="C468" s="17"/>
      <c r="D468" s="61"/>
      <c r="E468" s="61"/>
      <c r="F468" s="87"/>
      <c r="G468" s="109"/>
      <c r="H468" s="203"/>
      <c r="I468" s="107">
        <f>Tabel5[[#This Row],[Beløb pr. udgiftspost
kr.]]-Tabel5[[#This Row],[Ikke tilskudsberegtiget]]</f>
        <v>0</v>
      </c>
      <c r="J468" s="93"/>
      <c r="K468" s="93"/>
      <c r="L468" s="93"/>
      <c r="M468" s="93"/>
      <c r="N468" s="93"/>
      <c r="O468" s="11"/>
      <c r="P468" s="204">
        <f>IFERROR(ROUND(IF($O468=Liste!$H$4,$C468*'Skema 2'!$F$24,IF($O468=Liste!$H$2,$C468,IF($O468=Liste!$H$3,"-"))),2)," ")</f>
        <v>0</v>
      </c>
      <c r="Q468" s="204">
        <f>IFERROR(ROUND(IF($O468=Liste!$H$4,$C468*'Skema 2'!$F$25,IF($O468=Liste!$H$3,$C468,IF($O468=Liste!$H$2," "))),2)," ")</f>
        <v>0</v>
      </c>
      <c r="R468" s="80" t="str">
        <f>IFERROR(Tabel5[[#This Row],[Beløb LAG
kr.]]/Tabel5[[#This Row],[Beløb pr. udgiftspost
kr.]]*Tabel5[[#This Row],[Godkendte udgifter]]," ")</f>
        <v xml:space="preserve"> </v>
      </c>
      <c r="S468" s="99" t="str">
        <f>IFERROR(Tabel5[[#This Row],[Beløb FLAG
kr.]]/Tabel5[[#This Row],[Beløb pr. udgiftspost
kr.]]*Tabel5[[#This Row],[Godkendte udgifter]]," ")</f>
        <v xml:space="preserve"> </v>
      </c>
      <c r="T468" s="155"/>
    </row>
    <row r="469" spans="1:20" x14ac:dyDescent="0.2">
      <c r="A469" s="154"/>
      <c r="B469" s="202"/>
      <c r="C469" s="17"/>
      <c r="D469" s="61"/>
      <c r="E469" s="61"/>
      <c r="F469" s="87"/>
      <c r="G469" s="109"/>
      <c r="H469" s="203"/>
      <c r="I469" s="107">
        <f>Tabel5[[#This Row],[Beløb pr. udgiftspost
kr.]]-Tabel5[[#This Row],[Ikke tilskudsberegtiget]]</f>
        <v>0</v>
      </c>
      <c r="J469" s="93"/>
      <c r="K469" s="93"/>
      <c r="L469" s="93"/>
      <c r="M469" s="93"/>
      <c r="N469" s="93"/>
      <c r="O469" s="11"/>
      <c r="P469" s="204">
        <f>IFERROR(ROUND(IF($O469=Liste!$H$4,$C469*'Skema 2'!$F$24,IF($O469=Liste!$H$2,$C469,IF($O469=Liste!$H$3,"-"))),2)," ")</f>
        <v>0</v>
      </c>
      <c r="Q469" s="204">
        <f>IFERROR(ROUND(IF($O469=Liste!$H$4,$C469*'Skema 2'!$F$25,IF($O469=Liste!$H$3,$C469,IF($O469=Liste!$H$2," "))),2)," ")</f>
        <v>0</v>
      </c>
      <c r="R469" s="80" t="str">
        <f>IFERROR(Tabel5[[#This Row],[Beløb LAG
kr.]]/Tabel5[[#This Row],[Beløb pr. udgiftspost
kr.]]*Tabel5[[#This Row],[Godkendte udgifter]]," ")</f>
        <v xml:space="preserve"> </v>
      </c>
      <c r="S469" s="99" t="str">
        <f>IFERROR(Tabel5[[#This Row],[Beløb FLAG
kr.]]/Tabel5[[#This Row],[Beløb pr. udgiftspost
kr.]]*Tabel5[[#This Row],[Godkendte udgifter]]," ")</f>
        <v xml:space="preserve"> </v>
      </c>
      <c r="T469" s="155"/>
    </row>
    <row r="470" spans="1:20" x14ac:dyDescent="0.2">
      <c r="A470" s="154"/>
      <c r="B470" s="202"/>
      <c r="C470" s="17"/>
      <c r="D470" s="61"/>
      <c r="E470" s="61"/>
      <c r="F470" s="87"/>
      <c r="G470" s="109"/>
      <c r="H470" s="203"/>
      <c r="I470" s="107">
        <f>Tabel5[[#This Row],[Beløb pr. udgiftspost
kr.]]-Tabel5[[#This Row],[Ikke tilskudsberegtiget]]</f>
        <v>0</v>
      </c>
      <c r="J470" s="93"/>
      <c r="K470" s="93"/>
      <c r="L470" s="93"/>
      <c r="M470" s="93"/>
      <c r="N470" s="93"/>
      <c r="O470" s="11"/>
      <c r="P470" s="204">
        <f>IFERROR(ROUND(IF($O470=Liste!$H$4,$C470*'Skema 2'!$F$24,IF($O470=Liste!$H$2,$C470,IF($O470=Liste!$H$3,"-"))),2)," ")</f>
        <v>0</v>
      </c>
      <c r="Q470" s="204">
        <f>IFERROR(ROUND(IF($O470=Liste!$H$4,$C470*'Skema 2'!$F$25,IF($O470=Liste!$H$3,$C470,IF($O470=Liste!$H$2," "))),2)," ")</f>
        <v>0</v>
      </c>
      <c r="R470" s="80" t="str">
        <f>IFERROR(Tabel5[[#This Row],[Beløb LAG
kr.]]/Tabel5[[#This Row],[Beløb pr. udgiftspost
kr.]]*Tabel5[[#This Row],[Godkendte udgifter]]," ")</f>
        <v xml:space="preserve"> </v>
      </c>
      <c r="S470" s="99" t="str">
        <f>IFERROR(Tabel5[[#This Row],[Beløb FLAG
kr.]]/Tabel5[[#This Row],[Beløb pr. udgiftspost
kr.]]*Tabel5[[#This Row],[Godkendte udgifter]]," ")</f>
        <v xml:space="preserve"> </v>
      </c>
      <c r="T470" s="155"/>
    </row>
    <row r="471" spans="1:20" x14ac:dyDescent="0.2">
      <c r="A471" s="154"/>
      <c r="B471" s="202"/>
      <c r="C471" s="17"/>
      <c r="D471" s="61"/>
      <c r="E471" s="61"/>
      <c r="F471" s="87"/>
      <c r="G471" s="109"/>
      <c r="H471" s="203"/>
      <c r="I471" s="107">
        <f>Tabel5[[#This Row],[Beløb pr. udgiftspost
kr.]]-Tabel5[[#This Row],[Ikke tilskudsberegtiget]]</f>
        <v>0</v>
      </c>
      <c r="J471" s="93"/>
      <c r="K471" s="93"/>
      <c r="L471" s="93"/>
      <c r="M471" s="93"/>
      <c r="N471" s="93"/>
      <c r="O471" s="11"/>
      <c r="P471" s="204">
        <f>IFERROR(ROUND(IF($O471=Liste!$H$4,$C471*'Skema 2'!$F$24,IF($O471=Liste!$H$2,$C471,IF($O471=Liste!$H$3,"-"))),2)," ")</f>
        <v>0</v>
      </c>
      <c r="Q471" s="204">
        <f>IFERROR(ROUND(IF($O471=Liste!$H$4,$C471*'Skema 2'!$F$25,IF($O471=Liste!$H$3,$C471,IF($O471=Liste!$H$2," "))),2)," ")</f>
        <v>0</v>
      </c>
      <c r="R471" s="80" t="str">
        <f>IFERROR(Tabel5[[#This Row],[Beløb LAG
kr.]]/Tabel5[[#This Row],[Beløb pr. udgiftspost
kr.]]*Tabel5[[#This Row],[Godkendte udgifter]]," ")</f>
        <v xml:space="preserve"> </v>
      </c>
      <c r="S471" s="99" t="str">
        <f>IFERROR(Tabel5[[#This Row],[Beløb FLAG
kr.]]/Tabel5[[#This Row],[Beløb pr. udgiftspost
kr.]]*Tabel5[[#This Row],[Godkendte udgifter]]," ")</f>
        <v xml:space="preserve"> </v>
      </c>
      <c r="T471" s="155"/>
    </row>
    <row r="472" spans="1:20" x14ac:dyDescent="0.2">
      <c r="A472" s="154"/>
      <c r="B472" s="202"/>
      <c r="C472" s="17"/>
      <c r="D472" s="61"/>
      <c r="E472" s="61"/>
      <c r="F472" s="87"/>
      <c r="G472" s="109"/>
      <c r="H472" s="203"/>
      <c r="I472" s="107">
        <f>Tabel5[[#This Row],[Beløb pr. udgiftspost
kr.]]-Tabel5[[#This Row],[Ikke tilskudsberegtiget]]</f>
        <v>0</v>
      </c>
      <c r="J472" s="93"/>
      <c r="K472" s="93"/>
      <c r="L472" s="93"/>
      <c r="M472" s="93"/>
      <c r="N472" s="93"/>
      <c r="O472" s="11"/>
      <c r="P472" s="204">
        <f>IFERROR(ROUND(IF($O472=Liste!$H$4,$C472*'Skema 2'!$F$24,IF($O472=Liste!$H$2,$C472,IF($O472=Liste!$H$3,"-"))),2)," ")</f>
        <v>0</v>
      </c>
      <c r="Q472" s="204">
        <f>IFERROR(ROUND(IF($O472=Liste!$H$4,$C472*'Skema 2'!$F$25,IF($O472=Liste!$H$3,$C472,IF($O472=Liste!$H$2," "))),2)," ")</f>
        <v>0</v>
      </c>
      <c r="R472" s="80" t="str">
        <f>IFERROR(Tabel5[[#This Row],[Beløb LAG
kr.]]/Tabel5[[#This Row],[Beløb pr. udgiftspost
kr.]]*Tabel5[[#This Row],[Godkendte udgifter]]," ")</f>
        <v xml:space="preserve"> </v>
      </c>
      <c r="S472" s="99" t="str">
        <f>IFERROR(Tabel5[[#This Row],[Beløb FLAG
kr.]]/Tabel5[[#This Row],[Beløb pr. udgiftspost
kr.]]*Tabel5[[#This Row],[Godkendte udgifter]]," ")</f>
        <v xml:space="preserve"> </v>
      </c>
      <c r="T472" s="155"/>
    </row>
    <row r="473" spans="1:20" x14ac:dyDescent="0.2">
      <c r="A473" s="154"/>
      <c r="B473" s="202"/>
      <c r="C473" s="17"/>
      <c r="D473" s="61"/>
      <c r="E473" s="61"/>
      <c r="F473" s="87"/>
      <c r="G473" s="109"/>
      <c r="H473" s="203"/>
      <c r="I473" s="107">
        <f>Tabel5[[#This Row],[Beløb pr. udgiftspost
kr.]]-Tabel5[[#This Row],[Ikke tilskudsberegtiget]]</f>
        <v>0</v>
      </c>
      <c r="J473" s="93"/>
      <c r="K473" s="93"/>
      <c r="L473" s="93"/>
      <c r="M473" s="93"/>
      <c r="N473" s="93"/>
      <c r="O473" s="11"/>
      <c r="P473" s="204">
        <f>IFERROR(ROUND(IF($O473=Liste!$H$4,$C473*'Skema 2'!$F$24,IF($O473=Liste!$H$2,$C473,IF($O473=Liste!$H$3,"-"))),2)," ")</f>
        <v>0</v>
      </c>
      <c r="Q473" s="204">
        <f>IFERROR(ROUND(IF($O473=Liste!$H$4,$C473*'Skema 2'!$F$25,IF($O473=Liste!$H$3,$C473,IF($O473=Liste!$H$2," "))),2)," ")</f>
        <v>0</v>
      </c>
      <c r="R473" s="80" t="str">
        <f>IFERROR(Tabel5[[#This Row],[Beløb LAG
kr.]]/Tabel5[[#This Row],[Beløb pr. udgiftspost
kr.]]*Tabel5[[#This Row],[Godkendte udgifter]]," ")</f>
        <v xml:space="preserve"> </v>
      </c>
      <c r="S473" s="99" t="str">
        <f>IFERROR(Tabel5[[#This Row],[Beløb FLAG
kr.]]/Tabel5[[#This Row],[Beløb pr. udgiftspost
kr.]]*Tabel5[[#This Row],[Godkendte udgifter]]," ")</f>
        <v xml:space="preserve"> </v>
      </c>
      <c r="T473" s="155"/>
    </row>
    <row r="474" spans="1:20" x14ac:dyDescent="0.2">
      <c r="A474" s="154"/>
      <c r="B474" s="202"/>
      <c r="C474" s="17"/>
      <c r="D474" s="61"/>
      <c r="E474" s="61"/>
      <c r="F474" s="87"/>
      <c r="G474" s="109"/>
      <c r="H474" s="203"/>
      <c r="I474" s="107">
        <f>Tabel5[[#This Row],[Beløb pr. udgiftspost
kr.]]-Tabel5[[#This Row],[Ikke tilskudsberegtiget]]</f>
        <v>0</v>
      </c>
      <c r="J474" s="93"/>
      <c r="K474" s="93"/>
      <c r="L474" s="93"/>
      <c r="M474" s="93"/>
      <c r="N474" s="93"/>
      <c r="O474" s="11"/>
      <c r="P474" s="204">
        <f>IFERROR(ROUND(IF($O474=Liste!$H$4,$C474*'Skema 2'!$F$24,IF($O474=Liste!$H$2,$C474,IF($O474=Liste!$H$3,"-"))),2)," ")</f>
        <v>0</v>
      </c>
      <c r="Q474" s="204">
        <f>IFERROR(ROUND(IF($O474=Liste!$H$4,$C474*'Skema 2'!$F$25,IF($O474=Liste!$H$3,$C474,IF($O474=Liste!$H$2," "))),2)," ")</f>
        <v>0</v>
      </c>
      <c r="R474" s="80" t="str">
        <f>IFERROR(Tabel5[[#This Row],[Beløb LAG
kr.]]/Tabel5[[#This Row],[Beløb pr. udgiftspost
kr.]]*Tabel5[[#This Row],[Godkendte udgifter]]," ")</f>
        <v xml:space="preserve"> </v>
      </c>
      <c r="S474" s="99" t="str">
        <f>IFERROR(Tabel5[[#This Row],[Beløb FLAG
kr.]]/Tabel5[[#This Row],[Beløb pr. udgiftspost
kr.]]*Tabel5[[#This Row],[Godkendte udgifter]]," ")</f>
        <v xml:space="preserve"> </v>
      </c>
      <c r="T474" s="155"/>
    </row>
    <row r="475" spans="1:20" x14ac:dyDescent="0.2">
      <c r="A475" s="154"/>
      <c r="B475" s="202"/>
      <c r="C475" s="17"/>
      <c r="D475" s="61"/>
      <c r="E475" s="61"/>
      <c r="F475" s="87"/>
      <c r="G475" s="109"/>
      <c r="H475" s="203"/>
      <c r="I475" s="107">
        <f>Tabel5[[#This Row],[Beløb pr. udgiftspost
kr.]]-Tabel5[[#This Row],[Ikke tilskudsberegtiget]]</f>
        <v>0</v>
      </c>
      <c r="J475" s="93"/>
      <c r="K475" s="93"/>
      <c r="L475" s="93"/>
      <c r="M475" s="93"/>
      <c r="N475" s="93"/>
      <c r="O475" s="11"/>
      <c r="P475" s="204">
        <f>IFERROR(ROUND(IF($O475=Liste!$H$4,$C475*'Skema 2'!$F$24,IF($O475=Liste!$H$2,$C475,IF($O475=Liste!$H$3,"-"))),2)," ")</f>
        <v>0</v>
      </c>
      <c r="Q475" s="204">
        <f>IFERROR(ROUND(IF($O475=Liste!$H$4,$C475*'Skema 2'!$F$25,IF($O475=Liste!$H$3,$C475,IF($O475=Liste!$H$2," "))),2)," ")</f>
        <v>0</v>
      </c>
      <c r="R475" s="80" t="str">
        <f>IFERROR(Tabel5[[#This Row],[Beløb LAG
kr.]]/Tabel5[[#This Row],[Beløb pr. udgiftspost
kr.]]*Tabel5[[#This Row],[Godkendte udgifter]]," ")</f>
        <v xml:space="preserve"> </v>
      </c>
      <c r="S475" s="99" t="str">
        <f>IFERROR(Tabel5[[#This Row],[Beløb FLAG
kr.]]/Tabel5[[#This Row],[Beløb pr. udgiftspost
kr.]]*Tabel5[[#This Row],[Godkendte udgifter]]," ")</f>
        <v xml:space="preserve"> </v>
      </c>
      <c r="T475" s="155"/>
    </row>
    <row r="476" spans="1:20" x14ac:dyDescent="0.2">
      <c r="A476" s="154"/>
      <c r="B476" s="202"/>
      <c r="C476" s="17"/>
      <c r="D476" s="61"/>
      <c r="E476" s="61"/>
      <c r="F476" s="87"/>
      <c r="G476" s="109"/>
      <c r="H476" s="203"/>
      <c r="I476" s="107">
        <f>Tabel5[[#This Row],[Beløb pr. udgiftspost
kr.]]-Tabel5[[#This Row],[Ikke tilskudsberegtiget]]</f>
        <v>0</v>
      </c>
      <c r="J476" s="93"/>
      <c r="K476" s="93"/>
      <c r="L476" s="93"/>
      <c r="M476" s="93"/>
      <c r="N476" s="93"/>
      <c r="O476" s="11"/>
      <c r="P476" s="204">
        <f>IFERROR(ROUND(IF($O476=Liste!$H$4,$C476*'Skema 2'!$F$24,IF($O476=Liste!$H$2,$C476,IF($O476=Liste!$H$3,"-"))),2)," ")</f>
        <v>0</v>
      </c>
      <c r="Q476" s="204">
        <f>IFERROR(ROUND(IF($O476=Liste!$H$4,$C476*'Skema 2'!$F$25,IF($O476=Liste!$H$3,$C476,IF($O476=Liste!$H$2," "))),2)," ")</f>
        <v>0</v>
      </c>
      <c r="R476" s="80" t="str">
        <f>IFERROR(Tabel5[[#This Row],[Beløb LAG
kr.]]/Tabel5[[#This Row],[Beløb pr. udgiftspost
kr.]]*Tabel5[[#This Row],[Godkendte udgifter]]," ")</f>
        <v xml:space="preserve"> </v>
      </c>
      <c r="S476" s="99" t="str">
        <f>IFERROR(Tabel5[[#This Row],[Beløb FLAG
kr.]]/Tabel5[[#This Row],[Beløb pr. udgiftspost
kr.]]*Tabel5[[#This Row],[Godkendte udgifter]]," ")</f>
        <v xml:space="preserve"> </v>
      </c>
      <c r="T476" s="155"/>
    </row>
    <row r="477" spans="1:20" x14ac:dyDescent="0.2">
      <c r="A477" s="154"/>
      <c r="B477" s="202"/>
      <c r="C477" s="17"/>
      <c r="D477" s="61"/>
      <c r="E477" s="61"/>
      <c r="F477" s="87"/>
      <c r="G477" s="109"/>
      <c r="H477" s="203"/>
      <c r="I477" s="107">
        <f>Tabel5[[#This Row],[Beløb pr. udgiftspost
kr.]]-Tabel5[[#This Row],[Ikke tilskudsberegtiget]]</f>
        <v>0</v>
      </c>
      <c r="J477" s="93"/>
      <c r="K477" s="93"/>
      <c r="L477" s="93"/>
      <c r="M477" s="93"/>
      <c r="N477" s="93"/>
      <c r="O477" s="11"/>
      <c r="P477" s="204">
        <f>IFERROR(ROUND(IF($O477=Liste!$H$4,$C477*'Skema 2'!$F$24,IF($O477=Liste!$H$2,$C477,IF($O477=Liste!$H$3,"-"))),2)," ")</f>
        <v>0</v>
      </c>
      <c r="Q477" s="204">
        <f>IFERROR(ROUND(IF($O477=Liste!$H$4,$C477*'Skema 2'!$F$25,IF($O477=Liste!$H$3,$C477,IF($O477=Liste!$H$2," "))),2)," ")</f>
        <v>0</v>
      </c>
      <c r="R477" s="80" t="str">
        <f>IFERROR(Tabel5[[#This Row],[Beløb LAG
kr.]]/Tabel5[[#This Row],[Beløb pr. udgiftspost
kr.]]*Tabel5[[#This Row],[Godkendte udgifter]]," ")</f>
        <v xml:space="preserve"> </v>
      </c>
      <c r="S477" s="99" t="str">
        <f>IFERROR(Tabel5[[#This Row],[Beløb FLAG
kr.]]/Tabel5[[#This Row],[Beløb pr. udgiftspost
kr.]]*Tabel5[[#This Row],[Godkendte udgifter]]," ")</f>
        <v xml:space="preserve"> </v>
      </c>
      <c r="T477" s="155"/>
    </row>
    <row r="478" spans="1:20" x14ac:dyDescent="0.2">
      <c r="A478" s="154"/>
      <c r="B478" s="202"/>
      <c r="C478" s="17"/>
      <c r="D478" s="61"/>
      <c r="E478" s="61"/>
      <c r="F478" s="87"/>
      <c r="G478" s="109"/>
      <c r="H478" s="203"/>
      <c r="I478" s="107">
        <f>Tabel5[[#This Row],[Beløb pr. udgiftspost
kr.]]-Tabel5[[#This Row],[Ikke tilskudsberegtiget]]</f>
        <v>0</v>
      </c>
      <c r="J478" s="93"/>
      <c r="K478" s="93"/>
      <c r="L478" s="93"/>
      <c r="M478" s="93"/>
      <c r="N478" s="93"/>
      <c r="O478" s="11"/>
      <c r="P478" s="204">
        <f>IFERROR(ROUND(IF($O478=Liste!$H$4,$C478*'Skema 2'!$F$24,IF($O478=Liste!$H$2,$C478,IF($O478=Liste!$H$3,"-"))),2)," ")</f>
        <v>0</v>
      </c>
      <c r="Q478" s="204">
        <f>IFERROR(ROUND(IF($O478=Liste!$H$4,$C478*'Skema 2'!$F$25,IF($O478=Liste!$H$3,$C478,IF($O478=Liste!$H$2," "))),2)," ")</f>
        <v>0</v>
      </c>
      <c r="R478" s="80" t="str">
        <f>IFERROR(Tabel5[[#This Row],[Beløb LAG
kr.]]/Tabel5[[#This Row],[Beløb pr. udgiftspost
kr.]]*Tabel5[[#This Row],[Godkendte udgifter]]," ")</f>
        <v xml:space="preserve"> </v>
      </c>
      <c r="S478" s="99" t="str">
        <f>IFERROR(Tabel5[[#This Row],[Beløb FLAG
kr.]]/Tabel5[[#This Row],[Beløb pr. udgiftspost
kr.]]*Tabel5[[#This Row],[Godkendte udgifter]]," ")</f>
        <v xml:space="preserve"> </v>
      </c>
      <c r="T478" s="155"/>
    </row>
    <row r="479" spans="1:20" x14ac:dyDescent="0.2">
      <c r="A479" s="154"/>
      <c r="B479" s="202"/>
      <c r="C479" s="17"/>
      <c r="D479" s="61"/>
      <c r="E479" s="61"/>
      <c r="F479" s="87"/>
      <c r="G479" s="109"/>
      <c r="H479" s="203"/>
      <c r="I479" s="107">
        <f>Tabel5[[#This Row],[Beløb pr. udgiftspost
kr.]]-Tabel5[[#This Row],[Ikke tilskudsberegtiget]]</f>
        <v>0</v>
      </c>
      <c r="J479" s="93"/>
      <c r="K479" s="93"/>
      <c r="L479" s="93"/>
      <c r="M479" s="93"/>
      <c r="N479" s="93"/>
      <c r="O479" s="11"/>
      <c r="P479" s="204">
        <f>IFERROR(ROUND(IF($O479=Liste!$H$4,$C479*'Skema 2'!$F$24,IF($O479=Liste!$H$2,$C479,IF($O479=Liste!$H$3,"-"))),2)," ")</f>
        <v>0</v>
      </c>
      <c r="Q479" s="204">
        <f>IFERROR(ROUND(IF($O479=Liste!$H$4,$C479*'Skema 2'!$F$25,IF($O479=Liste!$H$3,$C479,IF($O479=Liste!$H$2," "))),2)," ")</f>
        <v>0</v>
      </c>
      <c r="R479" s="80" t="str">
        <f>IFERROR(Tabel5[[#This Row],[Beløb LAG
kr.]]/Tabel5[[#This Row],[Beløb pr. udgiftspost
kr.]]*Tabel5[[#This Row],[Godkendte udgifter]]," ")</f>
        <v xml:space="preserve"> </v>
      </c>
      <c r="S479" s="99" t="str">
        <f>IFERROR(Tabel5[[#This Row],[Beløb FLAG
kr.]]/Tabel5[[#This Row],[Beløb pr. udgiftspost
kr.]]*Tabel5[[#This Row],[Godkendte udgifter]]," ")</f>
        <v xml:space="preserve"> </v>
      </c>
      <c r="T479" s="155"/>
    </row>
    <row r="480" spans="1:20" x14ac:dyDescent="0.2">
      <c r="A480" s="154"/>
      <c r="B480" s="202"/>
      <c r="C480" s="17"/>
      <c r="D480" s="61"/>
      <c r="E480" s="61"/>
      <c r="F480" s="87"/>
      <c r="G480" s="109"/>
      <c r="H480" s="203"/>
      <c r="I480" s="107">
        <f>Tabel5[[#This Row],[Beløb pr. udgiftspost
kr.]]-Tabel5[[#This Row],[Ikke tilskudsberegtiget]]</f>
        <v>0</v>
      </c>
      <c r="J480" s="93"/>
      <c r="K480" s="93"/>
      <c r="L480" s="93"/>
      <c r="M480" s="93"/>
      <c r="N480" s="93"/>
      <c r="O480" s="11"/>
      <c r="P480" s="204">
        <f>IFERROR(ROUND(IF($O480=Liste!$H$4,$C480*'Skema 2'!$F$24,IF($O480=Liste!$H$2,$C480,IF($O480=Liste!$H$3,"-"))),2)," ")</f>
        <v>0</v>
      </c>
      <c r="Q480" s="204">
        <f>IFERROR(ROUND(IF($O480=Liste!$H$4,$C480*'Skema 2'!$F$25,IF($O480=Liste!$H$3,$C480,IF($O480=Liste!$H$2," "))),2)," ")</f>
        <v>0</v>
      </c>
      <c r="R480" s="80" t="str">
        <f>IFERROR(Tabel5[[#This Row],[Beløb LAG
kr.]]/Tabel5[[#This Row],[Beløb pr. udgiftspost
kr.]]*Tabel5[[#This Row],[Godkendte udgifter]]," ")</f>
        <v xml:space="preserve"> </v>
      </c>
      <c r="S480" s="99" t="str">
        <f>IFERROR(Tabel5[[#This Row],[Beløb FLAG
kr.]]/Tabel5[[#This Row],[Beløb pr. udgiftspost
kr.]]*Tabel5[[#This Row],[Godkendte udgifter]]," ")</f>
        <v xml:space="preserve"> </v>
      </c>
      <c r="T480" s="155"/>
    </row>
    <row r="481" spans="1:20" x14ac:dyDescent="0.2">
      <c r="A481" s="154"/>
      <c r="B481" s="202"/>
      <c r="C481" s="17"/>
      <c r="D481" s="61"/>
      <c r="E481" s="61"/>
      <c r="F481" s="87"/>
      <c r="G481" s="109"/>
      <c r="H481" s="203"/>
      <c r="I481" s="107">
        <f>Tabel5[[#This Row],[Beløb pr. udgiftspost
kr.]]-Tabel5[[#This Row],[Ikke tilskudsberegtiget]]</f>
        <v>0</v>
      </c>
      <c r="J481" s="93"/>
      <c r="K481" s="93"/>
      <c r="L481" s="93"/>
      <c r="M481" s="93"/>
      <c r="N481" s="93"/>
      <c r="O481" s="11"/>
      <c r="P481" s="204">
        <f>IFERROR(ROUND(IF($O481=Liste!$H$4,$C481*'Skema 2'!$F$24,IF($O481=Liste!$H$2,$C481,IF($O481=Liste!$H$3,"-"))),2)," ")</f>
        <v>0</v>
      </c>
      <c r="Q481" s="204">
        <f>IFERROR(ROUND(IF($O481=Liste!$H$4,$C481*'Skema 2'!$F$25,IF($O481=Liste!$H$3,$C481,IF($O481=Liste!$H$2," "))),2)," ")</f>
        <v>0</v>
      </c>
      <c r="R481" s="80" t="str">
        <f>IFERROR(Tabel5[[#This Row],[Beløb LAG
kr.]]/Tabel5[[#This Row],[Beløb pr. udgiftspost
kr.]]*Tabel5[[#This Row],[Godkendte udgifter]]," ")</f>
        <v xml:space="preserve"> </v>
      </c>
      <c r="S481" s="99" t="str">
        <f>IFERROR(Tabel5[[#This Row],[Beløb FLAG
kr.]]/Tabel5[[#This Row],[Beløb pr. udgiftspost
kr.]]*Tabel5[[#This Row],[Godkendte udgifter]]," ")</f>
        <v xml:space="preserve"> </v>
      </c>
      <c r="T481" s="155"/>
    </row>
    <row r="482" spans="1:20" x14ac:dyDescent="0.2">
      <c r="A482" s="154"/>
      <c r="B482" s="202"/>
      <c r="C482" s="17"/>
      <c r="D482" s="61"/>
      <c r="E482" s="61"/>
      <c r="F482" s="87"/>
      <c r="G482" s="109"/>
      <c r="H482" s="203"/>
      <c r="I482" s="107">
        <f>Tabel5[[#This Row],[Beløb pr. udgiftspost
kr.]]-Tabel5[[#This Row],[Ikke tilskudsberegtiget]]</f>
        <v>0</v>
      </c>
      <c r="J482" s="93"/>
      <c r="K482" s="93"/>
      <c r="L482" s="93"/>
      <c r="M482" s="93"/>
      <c r="N482" s="93"/>
      <c r="O482" s="11"/>
      <c r="P482" s="204">
        <f>IFERROR(ROUND(IF($O482=Liste!$H$4,$C482*'Skema 2'!$F$24,IF($O482=Liste!$H$2,$C482,IF($O482=Liste!$H$3,"-"))),2)," ")</f>
        <v>0</v>
      </c>
      <c r="Q482" s="204">
        <f>IFERROR(ROUND(IF($O482=Liste!$H$4,$C482*'Skema 2'!$F$25,IF($O482=Liste!$H$3,$C482,IF($O482=Liste!$H$2," "))),2)," ")</f>
        <v>0</v>
      </c>
      <c r="R482" s="80" t="str">
        <f>IFERROR(Tabel5[[#This Row],[Beløb LAG
kr.]]/Tabel5[[#This Row],[Beløb pr. udgiftspost
kr.]]*Tabel5[[#This Row],[Godkendte udgifter]]," ")</f>
        <v xml:space="preserve"> </v>
      </c>
      <c r="S482" s="99" t="str">
        <f>IFERROR(Tabel5[[#This Row],[Beløb FLAG
kr.]]/Tabel5[[#This Row],[Beløb pr. udgiftspost
kr.]]*Tabel5[[#This Row],[Godkendte udgifter]]," ")</f>
        <v xml:space="preserve"> </v>
      </c>
      <c r="T482" s="155"/>
    </row>
    <row r="483" spans="1:20" x14ac:dyDescent="0.2">
      <c r="A483" s="154"/>
      <c r="B483" s="202"/>
      <c r="C483" s="17"/>
      <c r="D483" s="61"/>
      <c r="E483" s="61"/>
      <c r="F483" s="87"/>
      <c r="G483" s="109"/>
      <c r="H483" s="203"/>
      <c r="I483" s="107">
        <f>Tabel5[[#This Row],[Beløb pr. udgiftspost
kr.]]-Tabel5[[#This Row],[Ikke tilskudsberegtiget]]</f>
        <v>0</v>
      </c>
      <c r="J483" s="93"/>
      <c r="K483" s="93"/>
      <c r="L483" s="93"/>
      <c r="M483" s="93"/>
      <c r="N483" s="93"/>
      <c r="O483" s="11"/>
      <c r="P483" s="204">
        <f>IFERROR(ROUND(IF($O483=Liste!$H$4,$C483*'Skema 2'!$F$24,IF($O483=Liste!$H$2,$C483,IF($O483=Liste!$H$3,"-"))),2)," ")</f>
        <v>0</v>
      </c>
      <c r="Q483" s="204">
        <f>IFERROR(ROUND(IF($O483=Liste!$H$4,$C483*'Skema 2'!$F$25,IF($O483=Liste!$H$3,$C483,IF($O483=Liste!$H$2," "))),2)," ")</f>
        <v>0</v>
      </c>
      <c r="R483" s="80" t="str">
        <f>IFERROR(Tabel5[[#This Row],[Beløb LAG
kr.]]/Tabel5[[#This Row],[Beløb pr. udgiftspost
kr.]]*Tabel5[[#This Row],[Godkendte udgifter]]," ")</f>
        <v xml:space="preserve"> </v>
      </c>
      <c r="S483" s="99" t="str">
        <f>IFERROR(Tabel5[[#This Row],[Beløb FLAG
kr.]]/Tabel5[[#This Row],[Beløb pr. udgiftspost
kr.]]*Tabel5[[#This Row],[Godkendte udgifter]]," ")</f>
        <v xml:space="preserve"> </v>
      </c>
      <c r="T483" s="155"/>
    </row>
    <row r="484" spans="1:20" x14ac:dyDescent="0.2">
      <c r="A484" s="154"/>
      <c r="B484" s="202"/>
      <c r="C484" s="17"/>
      <c r="D484" s="61"/>
      <c r="E484" s="61"/>
      <c r="F484" s="87"/>
      <c r="G484" s="109"/>
      <c r="H484" s="203"/>
      <c r="I484" s="107">
        <f>Tabel5[[#This Row],[Beløb pr. udgiftspost
kr.]]-Tabel5[[#This Row],[Ikke tilskudsberegtiget]]</f>
        <v>0</v>
      </c>
      <c r="J484" s="93"/>
      <c r="K484" s="93"/>
      <c r="L484" s="93"/>
      <c r="M484" s="93"/>
      <c r="N484" s="93"/>
      <c r="O484" s="11"/>
      <c r="P484" s="204">
        <f>IFERROR(ROUND(IF($O484=Liste!$H$4,$C484*'Skema 2'!$F$24,IF($O484=Liste!$H$2,$C484,IF($O484=Liste!$H$3,"-"))),2)," ")</f>
        <v>0</v>
      </c>
      <c r="Q484" s="204">
        <f>IFERROR(ROUND(IF($O484=Liste!$H$4,$C484*'Skema 2'!$F$25,IF($O484=Liste!$H$3,$C484,IF($O484=Liste!$H$2," "))),2)," ")</f>
        <v>0</v>
      </c>
      <c r="R484" s="80" t="str">
        <f>IFERROR(Tabel5[[#This Row],[Beløb LAG
kr.]]/Tabel5[[#This Row],[Beløb pr. udgiftspost
kr.]]*Tabel5[[#This Row],[Godkendte udgifter]]," ")</f>
        <v xml:space="preserve"> </v>
      </c>
      <c r="S484" s="99" t="str">
        <f>IFERROR(Tabel5[[#This Row],[Beløb FLAG
kr.]]/Tabel5[[#This Row],[Beløb pr. udgiftspost
kr.]]*Tabel5[[#This Row],[Godkendte udgifter]]," ")</f>
        <v xml:space="preserve"> </v>
      </c>
      <c r="T484" s="155"/>
    </row>
    <row r="485" spans="1:20" x14ac:dyDescent="0.2">
      <c r="A485" s="154"/>
      <c r="B485" s="202"/>
      <c r="C485" s="17"/>
      <c r="D485" s="61"/>
      <c r="E485" s="61"/>
      <c r="F485" s="87"/>
      <c r="G485" s="109"/>
      <c r="H485" s="203"/>
      <c r="I485" s="107">
        <f>Tabel5[[#This Row],[Beløb pr. udgiftspost
kr.]]-Tabel5[[#This Row],[Ikke tilskudsberegtiget]]</f>
        <v>0</v>
      </c>
      <c r="J485" s="93"/>
      <c r="K485" s="93"/>
      <c r="L485" s="93"/>
      <c r="M485" s="93"/>
      <c r="N485" s="93"/>
      <c r="O485" s="11"/>
      <c r="P485" s="204">
        <f>IFERROR(ROUND(IF($O485=Liste!$H$4,$C485*'Skema 2'!$F$24,IF($O485=Liste!$H$2,$C485,IF($O485=Liste!$H$3,"-"))),2)," ")</f>
        <v>0</v>
      </c>
      <c r="Q485" s="204">
        <f>IFERROR(ROUND(IF($O485=Liste!$H$4,$C485*'Skema 2'!$F$25,IF($O485=Liste!$H$3,$C485,IF($O485=Liste!$H$2," "))),2)," ")</f>
        <v>0</v>
      </c>
      <c r="R485" s="80" t="str">
        <f>IFERROR(Tabel5[[#This Row],[Beløb LAG
kr.]]/Tabel5[[#This Row],[Beløb pr. udgiftspost
kr.]]*Tabel5[[#This Row],[Godkendte udgifter]]," ")</f>
        <v xml:space="preserve"> </v>
      </c>
      <c r="S485" s="99" t="str">
        <f>IFERROR(Tabel5[[#This Row],[Beløb FLAG
kr.]]/Tabel5[[#This Row],[Beløb pr. udgiftspost
kr.]]*Tabel5[[#This Row],[Godkendte udgifter]]," ")</f>
        <v xml:space="preserve"> </v>
      </c>
      <c r="T485" s="155"/>
    </row>
    <row r="486" spans="1:20" x14ac:dyDescent="0.2">
      <c r="A486" s="154"/>
      <c r="B486" s="202"/>
      <c r="C486" s="17"/>
      <c r="D486" s="61"/>
      <c r="E486" s="61"/>
      <c r="F486" s="87"/>
      <c r="G486" s="109"/>
      <c r="H486" s="203"/>
      <c r="I486" s="107">
        <f>Tabel5[[#This Row],[Beløb pr. udgiftspost
kr.]]-Tabel5[[#This Row],[Ikke tilskudsberegtiget]]</f>
        <v>0</v>
      </c>
      <c r="J486" s="93"/>
      <c r="K486" s="93"/>
      <c r="L486" s="93"/>
      <c r="M486" s="93"/>
      <c r="N486" s="93"/>
      <c r="O486" s="11"/>
      <c r="P486" s="204">
        <f>IFERROR(ROUND(IF($O486=Liste!$H$4,$C486*'Skema 2'!$F$24,IF($O486=Liste!$H$2,$C486,IF($O486=Liste!$H$3,"-"))),2)," ")</f>
        <v>0</v>
      </c>
      <c r="Q486" s="204">
        <f>IFERROR(ROUND(IF($O486=Liste!$H$4,$C486*'Skema 2'!$F$25,IF($O486=Liste!$H$3,$C486,IF($O486=Liste!$H$2," "))),2)," ")</f>
        <v>0</v>
      </c>
      <c r="R486" s="80" t="str">
        <f>IFERROR(Tabel5[[#This Row],[Beløb LAG
kr.]]/Tabel5[[#This Row],[Beløb pr. udgiftspost
kr.]]*Tabel5[[#This Row],[Godkendte udgifter]]," ")</f>
        <v xml:space="preserve"> </v>
      </c>
      <c r="S486" s="99" t="str">
        <f>IFERROR(Tabel5[[#This Row],[Beløb FLAG
kr.]]/Tabel5[[#This Row],[Beløb pr. udgiftspost
kr.]]*Tabel5[[#This Row],[Godkendte udgifter]]," ")</f>
        <v xml:space="preserve"> </v>
      </c>
      <c r="T486" s="155"/>
    </row>
    <row r="487" spans="1:20" x14ac:dyDescent="0.2">
      <c r="A487" s="154"/>
      <c r="B487" s="202"/>
      <c r="C487" s="17"/>
      <c r="D487" s="61"/>
      <c r="E487" s="61"/>
      <c r="F487" s="87"/>
      <c r="G487" s="109"/>
      <c r="H487" s="203"/>
      <c r="I487" s="107">
        <f>Tabel5[[#This Row],[Beløb pr. udgiftspost
kr.]]-Tabel5[[#This Row],[Ikke tilskudsberegtiget]]</f>
        <v>0</v>
      </c>
      <c r="J487" s="93"/>
      <c r="K487" s="93"/>
      <c r="L487" s="93"/>
      <c r="M487" s="93"/>
      <c r="N487" s="93"/>
      <c r="O487" s="11"/>
      <c r="P487" s="204">
        <f>IFERROR(ROUND(IF($O487=Liste!$H$4,$C487*'Skema 2'!$F$24,IF($O487=Liste!$H$2,$C487,IF($O487=Liste!$H$3,"-"))),2)," ")</f>
        <v>0</v>
      </c>
      <c r="Q487" s="204">
        <f>IFERROR(ROUND(IF($O487=Liste!$H$4,$C487*'Skema 2'!$F$25,IF($O487=Liste!$H$3,$C487,IF($O487=Liste!$H$2," "))),2)," ")</f>
        <v>0</v>
      </c>
      <c r="R487" s="80" t="str">
        <f>IFERROR(Tabel5[[#This Row],[Beløb LAG
kr.]]/Tabel5[[#This Row],[Beløb pr. udgiftspost
kr.]]*Tabel5[[#This Row],[Godkendte udgifter]]," ")</f>
        <v xml:space="preserve"> </v>
      </c>
      <c r="S487" s="99" t="str">
        <f>IFERROR(Tabel5[[#This Row],[Beløb FLAG
kr.]]/Tabel5[[#This Row],[Beløb pr. udgiftspost
kr.]]*Tabel5[[#This Row],[Godkendte udgifter]]," ")</f>
        <v xml:space="preserve"> </v>
      </c>
      <c r="T487" s="155"/>
    </row>
    <row r="488" spans="1:20" x14ac:dyDescent="0.2">
      <c r="A488" s="154"/>
      <c r="B488" s="202"/>
      <c r="C488" s="17"/>
      <c r="D488" s="61"/>
      <c r="E488" s="61"/>
      <c r="F488" s="87"/>
      <c r="G488" s="109"/>
      <c r="H488" s="203"/>
      <c r="I488" s="107">
        <f>Tabel5[[#This Row],[Beløb pr. udgiftspost
kr.]]-Tabel5[[#This Row],[Ikke tilskudsberegtiget]]</f>
        <v>0</v>
      </c>
      <c r="J488" s="93"/>
      <c r="K488" s="93"/>
      <c r="L488" s="93"/>
      <c r="M488" s="93"/>
      <c r="N488" s="93"/>
      <c r="O488" s="11"/>
      <c r="P488" s="204">
        <f>IFERROR(ROUND(IF($O488=Liste!$H$4,$C488*'Skema 2'!$F$24,IF($O488=Liste!$H$2,$C488,IF($O488=Liste!$H$3,"-"))),2)," ")</f>
        <v>0</v>
      </c>
      <c r="Q488" s="204">
        <f>IFERROR(ROUND(IF($O488=Liste!$H$4,$C488*'Skema 2'!$F$25,IF($O488=Liste!$H$3,$C488,IF($O488=Liste!$H$2," "))),2)," ")</f>
        <v>0</v>
      </c>
      <c r="R488" s="80" t="str">
        <f>IFERROR(Tabel5[[#This Row],[Beløb LAG
kr.]]/Tabel5[[#This Row],[Beløb pr. udgiftspost
kr.]]*Tabel5[[#This Row],[Godkendte udgifter]]," ")</f>
        <v xml:space="preserve"> </v>
      </c>
      <c r="S488" s="99" t="str">
        <f>IFERROR(Tabel5[[#This Row],[Beløb FLAG
kr.]]/Tabel5[[#This Row],[Beløb pr. udgiftspost
kr.]]*Tabel5[[#This Row],[Godkendte udgifter]]," ")</f>
        <v xml:space="preserve"> </v>
      </c>
      <c r="T488" s="155"/>
    </row>
    <row r="489" spans="1:20" x14ac:dyDescent="0.2">
      <c r="A489" s="154"/>
      <c r="B489" s="202"/>
      <c r="C489" s="17"/>
      <c r="D489" s="61"/>
      <c r="E489" s="61"/>
      <c r="F489" s="87"/>
      <c r="G489" s="109"/>
      <c r="H489" s="203"/>
      <c r="I489" s="107">
        <f>Tabel5[[#This Row],[Beløb pr. udgiftspost
kr.]]-Tabel5[[#This Row],[Ikke tilskudsberegtiget]]</f>
        <v>0</v>
      </c>
      <c r="J489" s="93"/>
      <c r="K489" s="93"/>
      <c r="L489" s="93"/>
      <c r="M489" s="93"/>
      <c r="N489" s="93"/>
      <c r="O489" s="11"/>
      <c r="P489" s="204">
        <f>IFERROR(ROUND(IF($O489=Liste!$H$4,$C489*'Skema 2'!$F$24,IF($O489=Liste!$H$2,$C489,IF($O489=Liste!$H$3,"-"))),2)," ")</f>
        <v>0</v>
      </c>
      <c r="Q489" s="204">
        <f>IFERROR(ROUND(IF($O489=Liste!$H$4,$C489*'Skema 2'!$F$25,IF($O489=Liste!$H$3,$C489,IF($O489=Liste!$H$2," "))),2)," ")</f>
        <v>0</v>
      </c>
      <c r="R489" s="80" t="str">
        <f>IFERROR(Tabel5[[#This Row],[Beløb LAG
kr.]]/Tabel5[[#This Row],[Beløb pr. udgiftspost
kr.]]*Tabel5[[#This Row],[Godkendte udgifter]]," ")</f>
        <v xml:space="preserve"> </v>
      </c>
      <c r="S489" s="99" t="str">
        <f>IFERROR(Tabel5[[#This Row],[Beløb FLAG
kr.]]/Tabel5[[#This Row],[Beløb pr. udgiftspost
kr.]]*Tabel5[[#This Row],[Godkendte udgifter]]," ")</f>
        <v xml:space="preserve"> </v>
      </c>
      <c r="T489" s="155"/>
    </row>
    <row r="490" spans="1:20" x14ac:dyDescent="0.2">
      <c r="A490" s="154"/>
      <c r="B490" s="202"/>
      <c r="C490" s="17"/>
      <c r="D490" s="61"/>
      <c r="E490" s="61"/>
      <c r="F490" s="87"/>
      <c r="G490" s="109"/>
      <c r="H490" s="203"/>
      <c r="I490" s="107">
        <f>Tabel5[[#This Row],[Beløb pr. udgiftspost
kr.]]-Tabel5[[#This Row],[Ikke tilskudsberegtiget]]</f>
        <v>0</v>
      </c>
      <c r="J490" s="93"/>
      <c r="K490" s="93"/>
      <c r="L490" s="93"/>
      <c r="M490" s="93"/>
      <c r="N490" s="93"/>
      <c r="O490" s="11"/>
      <c r="P490" s="204">
        <f>IFERROR(ROUND(IF($O490=Liste!$H$4,$C490*'Skema 2'!$F$24,IF($O490=Liste!$H$2,$C490,IF($O490=Liste!$H$3,"-"))),2)," ")</f>
        <v>0</v>
      </c>
      <c r="Q490" s="204">
        <f>IFERROR(ROUND(IF($O490=Liste!$H$4,$C490*'Skema 2'!$F$25,IF($O490=Liste!$H$3,$C490,IF($O490=Liste!$H$2," "))),2)," ")</f>
        <v>0</v>
      </c>
      <c r="R490" s="80" t="str">
        <f>IFERROR(Tabel5[[#This Row],[Beløb LAG
kr.]]/Tabel5[[#This Row],[Beløb pr. udgiftspost
kr.]]*Tabel5[[#This Row],[Godkendte udgifter]]," ")</f>
        <v xml:space="preserve"> </v>
      </c>
      <c r="S490" s="99" t="str">
        <f>IFERROR(Tabel5[[#This Row],[Beløb FLAG
kr.]]/Tabel5[[#This Row],[Beløb pr. udgiftspost
kr.]]*Tabel5[[#This Row],[Godkendte udgifter]]," ")</f>
        <v xml:space="preserve"> </v>
      </c>
      <c r="T490" s="155"/>
    </row>
    <row r="491" spans="1:20" x14ac:dyDescent="0.2">
      <c r="A491" s="154"/>
      <c r="B491" s="202"/>
      <c r="C491" s="17"/>
      <c r="D491" s="61"/>
      <c r="E491" s="61"/>
      <c r="F491" s="87"/>
      <c r="G491" s="109"/>
      <c r="H491" s="203"/>
      <c r="I491" s="107">
        <f>Tabel5[[#This Row],[Beløb pr. udgiftspost
kr.]]-Tabel5[[#This Row],[Ikke tilskudsberegtiget]]</f>
        <v>0</v>
      </c>
      <c r="J491" s="93"/>
      <c r="K491" s="93"/>
      <c r="L491" s="93"/>
      <c r="M491" s="93"/>
      <c r="N491" s="93"/>
      <c r="O491" s="11"/>
      <c r="P491" s="204">
        <f>IFERROR(ROUND(IF($O491=Liste!$H$4,$C491*'Skema 2'!$F$24,IF($O491=Liste!$H$2,$C491,IF($O491=Liste!$H$3,"-"))),2)," ")</f>
        <v>0</v>
      </c>
      <c r="Q491" s="204">
        <f>IFERROR(ROUND(IF($O491=Liste!$H$4,$C491*'Skema 2'!$F$25,IF($O491=Liste!$H$3,$C491,IF($O491=Liste!$H$2," "))),2)," ")</f>
        <v>0</v>
      </c>
      <c r="R491" s="80" t="str">
        <f>IFERROR(Tabel5[[#This Row],[Beløb LAG
kr.]]/Tabel5[[#This Row],[Beløb pr. udgiftspost
kr.]]*Tabel5[[#This Row],[Godkendte udgifter]]," ")</f>
        <v xml:space="preserve"> </v>
      </c>
      <c r="S491" s="99" t="str">
        <f>IFERROR(Tabel5[[#This Row],[Beløb FLAG
kr.]]/Tabel5[[#This Row],[Beløb pr. udgiftspost
kr.]]*Tabel5[[#This Row],[Godkendte udgifter]]," ")</f>
        <v xml:space="preserve"> </v>
      </c>
      <c r="T491" s="155"/>
    </row>
    <row r="492" spans="1:20" x14ac:dyDescent="0.2">
      <c r="A492" s="154"/>
      <c r="B492" s="202"/>
      <c r="C492" s="17"/>
      <c r="D492" s="61"/>
      <c r="E492" s="61"/>
      <c r="F492" s="87"/>
      <c r="G492" s="109"/>
      <c r="H492" s="203"/>
      <c r="I492" s="107">
        <f>Tabel5[[#This Row],[Beløb pr. udgiftspost
kr.]]-Tabel5[[#This Row],[Ikke tilskudsberegtiget]]</f>
        <v>0</v>
      </c>
      <c r="J492" s="93"/>
      <c r="K492" s="93"/>
      <c r="L492" s="93"/>
      <c r="M492" s="93"/>
      <c r="N492" s="93"/>
      <c r="O492" s="11"/>
      <c r="P492" s="204">
        <f>IFERROR(ROUND(IF($O492=Liste!$H$4,$C492*'Skema 2'!$F$24,IF($O492=Liste!$H$2,$C492,IF($O492=Liste!$H$3,"-"))),2)," ")</f>
        <v>0</v>
      </c>
      <c r="Q492" s="204">
        <f>IFERROR(ROUND(IF($O492=Liste!$H$4,$C492*'Skema 2'!$F$25,IF($O492=Liste!$H$3,$C492,IF($O492=Liste!$H$2," "))),2)," ")</f>
        <v>0</v>
      </c>
      <c r="R492" s="80" t="str">
        <f>IFERROR(Tabel5[[#This Row],[Beløb LAG
kr.]]/Tabel5[[#This Row],[Beløb pr. udgiftspost
kr.]]*Tabel5[[#This Row],[Godkendte udgifter]]," ")</f>
        <v xml:space="preserve"> </v>
      </c>
      <c r="S492" s="99" t="str">
        <f>IFERROR(Tabel5[[#This Row],[Beløb FLAG
kr.]]/Tabel5[[#This Row],[Beløb pr. udgiftspost
kr.]]*Tabel5[[#This Row],[Godkendte udgifter]]," ")</f>
        <v xml:space="preserve"> </v>
      </c>
      <c r="T492" s="155"/>
    </row>
    <row r="493" spans="1:20" x14ac:dyDescent="0.2">
      <c r="A493" s="154"/>
      <c r="B493" s="202"/>
      <c r="C493" s="17"/>
      <c r="D493" s="61"/>
      <c r="E493" s="61"/>
      <c r="F493" s="87"/>
      <c r="G493" s="109"/>
      <c r="H493" s="203"/>
      <c r="I493" s="107">
        <f>Tabel5[[#This Row],[Beløb pr. udgiftspost
kr.]]-Tabel5[[#This Row],[Ikke tilskudsberegtiget]]</f>
        <v>0</v>
      </c>
      <c r="J493" s="93"/>
      <c r="K493" s="93"/>
      <c r="L493" s="93"/>
      <c r="M493" s="93"/>
      <c r="N493" s="93"/>
      <c r="O493" s="11"/>
      <c r="P493" s="204">
        <f>IFERROR(ROUND(IF($O493=Liste!$H$4,$C493*'Skema 2'!$F$24,IF($O493=Liste!$H$2,$C493,IF($O493=Liste!$H$3,"-"))),2)," ")</f>
        <v>0</v>
      </c>
      <c r="Q493" s="204">
        <f>IFERROR(ROUND(IF($O493=Liste!$H$4,$C493*'Skema 2'!$F$25,IF($O493=Liste!$H$3,$C493,IF($O493=Liste!$H$2," "))),2)," ")</f>
        <v>0</v>
      </c>
      <c r="R493" s="80" t="str">
        <f>IFERROR(Tabel5[[#This Row],[Beløb LAG
kr.]]/Tabel5[[#This Row],[Beløb pr. udgiftspost
kr.]]*Tabel5[[#This Row],[Godkendte udgifter]]," ")</f>
        <v xml:space="preserve"> </v>
      </c>
      <c r="S493" s="99" t="str">
        <f>IFERROR(Tabel5[[#This Row],[Beløb FLAG
kr.]]/Tabel5[[#This Row],[Beløb pr. udgiftspost
kr.]]*Tabel5[[#This Row],[Godkendte udgifter]]," ")</f>
        <v xml:space="preserve"> </v>
      </c>
      <c r="T493" s="155"/>
    </row>
    <row r="494" spans="1:20" x14ac:dyDescent="0.2">
      <c r="A494" s="154"/>
      <c r="B494" s="202"/>
      <c r="C494" s="17"/>
      <c r="D494" s="61"/>
      <c r="E494" s="61"/>
      <c r="F494" s="87"/>
      <c r="G494" s="109"/>
      <c r="H494" s="203"/>
      <c r="I494" s="107">
        <f>Tabel5[[#This Row],[Beløb pr. udgiftspost
kr.]]-Tabel5[[#This Row],[Ikke tilskudsberegtiget]]</f>
        <v>0</v>
      </c>
      <c r="J494" s="93"/>
      <c r="K494" s="93"/>
      <c r="L494" s="93"/>
      <c r="M494" s="93"/>
      <c r="N494" s="93"/>
      <c r="O494" s="11"/>
      <c r="P494" s="204">
        <f>IFERROR(ROUND(IF($O494=Liste!$H$4,$C494*'Skema 2'!$F$24,IF($O494=Liste!$H$2,$C494,IF($O494=Liste!$H$3,"-"))),2)," ")</f>
        <v>0</v>
      </c>
      <c r="Q494" s="204">
        <f>IFERROR(ROUND(IF($O494=Liste!$H$4,$C494*'Skema 2'!$F$25,IF($O494=Liste!$H$3,$C494,IF($O494=Liste!$H$2," "))),2)," ")</f>
        <v>0</v>
      </c>
      <c r="R494" s="80" t="str">
        <f>IFERROR(Tabel5[[#This Row],[Beløb LAG
kr.]]/Tabel5[[#This Row],[Beløb pr. udgiftspost
kr.]]*Tabel5[[#This Row],[Godkendte udgifter]]," ")</f>
        <v xml:space="preserve"> </v>
      </c>
      <c r="S494" s="99" t="str">
        <f>IFERROR(Tabel5[[#This Row],[Beløb FLAG
kr.]]/Tabel5[[#This Row],[Beløb pr. udgiftspost
kr.]]*Tabel5[[#This Row],[Godkendte udgifter]]," ")</f>
        <v xml:space="preserve"> </v>
      </c>
      <c r="T494" s="155"/>
    </row>
    <row r="495" spans="1:20" x14ac:dyDescent="0.2">
      <c r="A495" s="154"/>
      <c r="B495" s="202"/>
      <c r="C495" s="17"/>
      <c r="D495" s="61"/>
      <c r="E495" s="61"/>
      <c r="F495" s="87"/>
      <c r="G495" s="109"/>
      <c r="H495" s="203"/>
      <c r="I495" s="107">
        <f>Tabel5[[#This Row],[Beløb pr. udgiftspost
kr.]]-Tabel5[[#This Row],[Ikke tilskudsberegtiget]]</f>
        <v>0</v>
      </c>
      <c r="J495" s="93"/>
      <c r="K495" s="93"/>
      <c r="L495" s="93"/>
      <c r="M495" s="93"/>
      <c r="N495" s="93"/>
      <c r="O495" s="11"/>
      <c r="P495" s="204">
        <f>IFERROR(ROUND(IF($O495=Liste!$H$4,$C495*'Skema 2'!$F$24,IF($O495=Liste!$H$2,$C495,IF($O495=Liste!$H$3,"-"))),2)," ")</f>
        <v>0</v>
      </c>
      <c r="Q495" s="204">
        <f>IFERROR(ROUND(IF($O495=Liste!$H$4,$C495*'Skema 2'!$F$25,IF($O495=Liste!$H$3,$C495,IF($O495=Liste!$H$2," "))),2)," ")</f>
        <v>0</v>
      </c>
      <c r="R495" s="80" t="str">
        <f>IFERROR(Tabel5[[#This Row],[Beløb LAG
kr.]]/Tabel5[[#This Row],[Beløb pr. udgiftspost
kr.]]*Tabel5[[#This Row],[Godkendte udgifter]]," ")</f>
        <v xml:space="preserve"> </v>
      </c>
      <c r="S495" s="99" t="str">
        <f>IFERROR(Tabel5[[#This Row],[Beløb FLAG
kr.]]/Tabel5[[#This Row],[Beløb pr. udgiftspost
kr.]]*Tabel5[[#This Row],[Godkendte udgifter]]," ")</f>
        <v xml:space="preserve"> </v>
      </c>
      <c r="T495" s="155"/>
    </row>
    <row r="496" spans="1:20" x14ac:dyDescent="0.2">
      <c r="A496" s="154"/>
      <c r="B496" s="202"/>
      <c r="C496" s="17"/>
      <c r="D496" s="61"/>
      <c r="E496" s="61"/>
      <c r="F496" s="87"/>
      <c r="G496" s="109"/>
      <c r="H496" s="203"/>
      <c r="I496" s="107">
        <f>Tabel5[[#This Row],[Beløb pr. udgiftspost
kr.]]-Tabel5[[#This Row],[Ikke tilskudsberegtiget]]</f>
        <v>0</v>
      </c>
      <c r="J496" s="93"/>
      <c r="K496" s="93"/>
      <c r="L496" s="93"/>
      <c r="M496" s="93"/>
      <c r="N496" s="93"/>
      <c r="O496" s="11"/>
      <c r="P496" s="204">
        <f>IFERROR(ROUND(IF($O496=Liste!$H$4,$C496*'Skema 2'!$F$24,IF($O496=Liste!$H$2,$C496,IF($O496=Liste!$H$3,"-"))),2)," ")</f>
        <v>0</v>
      </c>
      <c r="Q496" s="204">
        <f>IFERROR(ROUND(IF($O496=Liste!$H$4,$C496*'Skema 2'!$F$25,IF($O496=Liste!$H$3,$C496,IF($O496=Liste!$H$2," "))),2)," ")</f>
        <v>0</v>
      </c>
      <c r="R496" s="80" t="str">
        <f>IFERROR(Tabel5[[#This Row],[Beløb LAG
kr.]]/Tabel5[[#This Row],[Beløb pr. udgiftspost
kr.]]*Tabel5[[#This Row],[Godkendte udgifter]]," ")</f>
        <v xml:space="preserve"> </v>
      </c>
      <c r="S496" s="99" t="str">
        <f>IFERROR(Tabel5[[#This Row],[Beløb FLAG
kr.]]/Tabel5[[#This Row],[Beløb pr. udgiftspost
kr.]]*Tabel5[[#This Row],[Godkendte udgifter]]," ")</f>
        <v xml:space="preserve"> </v>
      </c>
      <c r="T496" s="155"/>
    </row>
    <row r="497" spans="1:20" x14ac:dyDescent="0.2">
      <c r="A497" s="154"/>
      <c r="B497" s="202"/>
      <c r="C497" s="17"/>
      <c r="D497" s="61"/>
      <c r="E497" s="61"/>
      <c r="F497" s="87"/>
      <c r="G497" s="109"/>
      <c r="H497" s="203"/>
      <c r="I497" s="107">
        <f>Tabel5[[#This Row],[Beløb pr. udgiftspost
kr.]]-Tabel5[[#This Row],[Ikke tilskudsberegtiget]]</f>
        <v>0</v>
      </c>
      <c r="J497" s="93"/>
      <c r="K497" s="93"/>
      <c r="L497" s="93"/>
      <c r="M497" s="93"/>
      <c r="N497" s="93"/>
      <c r="O497" s="11"/>
      <c r="P497" s="204">
        <f>IFERROR(ROUND(IF($O497=Liste!$H$4,$C497*'Skema 2'!$F$24,IF($O497=Liste!$H$2,$C497,IF($O497=Liste!$H$3,"-"))),2)," ")</f>
        <v>0</v>
      </c>
      <c r="Q497" s="204">
        <f>IFERROR(ROUND(IF($O497=Liste!$H$4,$C497*'Skema 2'!$F$25,IF($O497=Liste!$H$3,$C497,IF($O497=Liste!$H$2," "))),2)," ")</f>
        <v>0</v>
      </c>
      <c r="R497" s="80" t="str">
        <f>IFERROR(Tabel5[[#This Row],[Beløb LAG
kr.]]/Tabel5[[#This Row],[Beløb pr. udgiftspost
kr.]]*Tabel5[[#This Row],[Godkendte udgifter]]," ")</f>
        <v xml:space="preserve"> </v>
      </c>
      <c r="S497" s="99" t="str">
        <f>IFERROR(Tabel5[[#This Row],[Beløb FLAG
kr.]]/Tabel5[[#This Row],[Beløb pr. udgiftspost
kr.]]*Tabel5[[#This Row],[Godkendte udgifter]]," ")</f>
        <v xml:space="preserve"> </v>
      </c>
      <c r="T497" s="155"/>
    </row>
    <row r="498" spans="1:20" x14ac:dyDescent="0.2">
      <c r="A498" s="154"/>
      <c r="B498" s="202"/>
      <c r="C498" s="17"/>
      <c r="D498" s="61"/>
      <c r="E498" s="61"/>
      <c r="F498" s="87"/>
      <c r="G498" s="109"/>
      <c r="H498" s="203"/>
      <c r="I498" s="107">
        <f>Tabel5[[#This Row],[Beløb pr. udgiftspost
kr.]]-Tabel5[[#This Row],[Ikke tilskudsberegtiget]]</f>
        <v>0</v>
      </c>
      <c r="J498" s="93"/>
      <c r="K498" s="93"/>
      <c r="L498" s="93"/>
      <c r="M498" s="93"/>
      <c r="N498" s="93"/>
      <c r="O498" s="11"/>
      <c r="P498" s="204">
        <f>IFERROR(ROUND(IF($O498=Liste!$H$4,$C498*'Skema 2'!$F$24,IF($O498=Liste!$H$2,$C498,IF($O498=Liste!$H$3,"-"))),2)," ")</f>
        <v>0</v>
      </c>
      <c r="Q498" s="204">
        <f>IFERROR(ROUND(IF($O498=Liste!$H$4,$C498*'Skema 2'!$F$25,IF($O498=Liste!$H$3,$C498,IF($O498=Liste!$H$2," "))),2)," ")</f>
        <v>0</v>
      </c>
      <c r="R498" s="80" t="str">
        <f>IFERROR(Tabel5[[#This Row],[Beløb LAG
kr.]]/Tabel5[[#This Row],[Beløb pr. udgiftspost
kr.]]*Tabel5[[#This Row],[Godkendte udgifter]]," ")</f>
        <v xml:space="preserve"> </v>
      </c>
      <c r="S498" s="99" t="str">
        <f>IFERROR(Tabel5[[#This Row],[Beløb FLAG
kr.]]/Tabel5[[#This Row],[Beløb pr. udgiftspost
kr.]]*Tabel5[[#This Row],[Godkendte udgifter]]," ")</f>
        <v xml:space="preserve"> </v>
      </c>
      <c r="T498" s="155"/>
    </row>
    <row r="499" spans="1:20" x14ac:dyDescent="0.2">
      <c r="A499" s="154"/>
      <c r="B499" s="202"/>
      <c r="C499" s="17"/>
      <c r="D499" s="61"/>
      <c r="E499" s="61"/>
      <c r="F499" s="87"/>
      <c r="G499" s="109"/>
      <c r="H499" s="203"/>
      <c r="I499" s="107">
        <f>Tabel5[[#This Row],[Beløb pr. udgiftspost
kr.]]-Tabel5[[#This Row],[Ikke tilskudsberegtiget]]</f>
        <v>0</v>
      </c>
      <c r="J499" s="93"/>
      <c r="K499" s="93"/>
      <c r="L499" s="93"/>
      <c r="M499" s="93"/>
      <c r="N499" s="93"/>
      <c r="O499" s="11"/>
      <c r="P499" s="204">
        <f>IFERROR(ROUND(IF($O499=Liste!$H$4,$C499*'Skema 2'!$F$24,IF($O499=Liste!$H$2,$C499,IF($O499=Liste!$H$3,"-"))),2)," ")</f>
        <v>0</v>
      </c>
      <c r="Q499" s="204">
        <f>IFERROR(ROUND(IF($O499=Liste!$H$4,$C499*'Skema 2'!$F$25,IF($O499=Liste!$H$3,$C499,IF($O499=Liste!$H$2," "))),2)," ")</f>
        <v>0</v>
      </c>
      <c r="R499" s="80" t="str">
        <f>IFERROR(Tabel5[[#This Row],[Beløb LAG
kr.]]/Tabel5[[#This Row],[Beløb pr. udgiftspost
kr.]]*Tabel5[[#This Row],[Godkendte udgifter]]," ")</f>
        <v xml:space="preserve"> </v>
      </c>
      <c r="S499" s="99" t="str">
        <f>IFERROR(Tabel5[[#This Row],[Beløb FLAG
kr.]]/Tabel5[[#This Row],[Beløb pr. udgiftspost
kr.]]*Tabel5[[#This Row],[Godkendte udgifter]]," ")</f>
        <v xml:space="preserve"> </v>
      </c>
      <c r="T499" s="155"/>
    </row>
    <row r="500" spans="1:20" x14ac:dyDescent="0.2">
      <c r="A500" s="154"/>
      <c r="B500" s="202"/>
      <c r="C500" s="17"/>
      <c r="D500" s="61"/>
      <c r="E500" s="61"/>
      <c r="F500" s="87"/>
      <c r="G500" s="109"/>
      <c r="H500" s="203"/>
      <c r="I500" s="107">
        <f>Tabel5[[#This Row],[Beløb pr. udgiftspost
kr.]]-Tabel5[[#This Row],[Ikke tilskudsberegtiget]]</f>
        <v>0</v>
      </c>
      <c r="J500" s="93"/>
      <c r="K500" s="93"/>
      <c r="L500" s="93"/>
      <c r="M500" s="93"/>
      <c r="N500" s="93"/>
      <c r="O500" s="11"/>
      <c r="P500" s="204">
        <f>IFERROR(ROUND(IF($O500=Liste!$H$4,$C500*'Skema 2'!$F$24,IF($O500=Liste!$H$2,$C500,IF($O500=Liste!$H$3,"-"))),2)," ")</f>
        <v>0</v>
      </c>
      <c r="Q500" s="204">
        <f>IFERROR(ROUND(IF($O500=Liste!$H$4,$C500*'Skema 2'!$F$25,IF($O500=Liste!$H$3,$C500,IF($O500=Liste!$H$2," "))),2)," ")</f>
        <v>0</v>
      </c>
      <c r="R500" s="80" t="str">
        <f>IFERROR(Tabel5[[#This Row],[Beløb LAG
kr.]]/Tabel5[[#This Row],[Beløb pr. udgiftspost
kr.]]*Tabel5[[#This Row],[Godkendte udgifter]]," ")</f>
        <v xml:space="preserve"> </v>
      </c>
      <c r="S500" s="99" t="str">
        <f>IFERROR(Tabel5[[#This Row],[Beløb FLAG
kr.]]/Tabel5[[#This Row],[Beløb pr. udgiftspost
kr.]]*Tabel5[[#This Row],[Godkendte udgifter]]," ")</f>
        <v xml:space="preserve"> </v>
      </c>
      <c r="T500" s="155"/>
    </row>
    <row r="501" spans="1:20" x14ac:dyDescent="0.2">
      <c r="A501" s="154"/>
      <c r="B501" s="202"/>
      <c r="C501" s="17"/>
      <c r="D501" s="61"/>
      <c r="E501" s="61"/>
      <c r="F501" s="87"/>
      <c r="G501" s="109"/>
      <c r="H501" s="203"/>
      <c r="I501" s="107">
        <f>Tabel5[[#This Row],[Beløb pr. udgiftspost
kr.]]-Tabel5[[#This Row],[Ikke tilskudsberegtiget]]</f>
        <v>0</v>
      </c>
      <c r="J501" s="93"/>
      <c r="K501" s="93"/>
      <c r="L501" s="93"/>
      <c r="M501" s="93"/>
      <c r="N501" s="93"/>
      <c r="O501" s="11"/>
      <c r="P501" s="204">
        <f>IFERROR(ROUND(IF($O501=Liste!$H$4,$C501*'Skema 2'!$F$24,IF($O501=Liste!$H$2,$C501,IF($O501=Liste!$H$3,"-"))),2)," ")</f>
        <v>0</v>
      </c>
      <c r="Q501" s="204">
        <f>IFERROR(ROUND(IF($O501=Liste!$H$4,$C501*'Skema 2'!$F$25,IF($O501=Liste!$H$3,$C501,IF($O501=Liste!$H$2," "))),2)," ")</f>
        <v>0</v>
      </c>
      <c r="R501" s="80" t="str">
        <f>IFERROR(Tabel5[[#This Row],[Beløb LAG
kr.]]/Tabel5[[#This Row],[Beløb pr. udgiftspost
kr.]]*Tabel5[[#This Row],[Godkendte udgifter]]," ")</f>
        <v xml:space="preserve"> </v>
      </c>
      <c r="S501" s="99" t="str">
        <f>IFERROR(Tabel5[[#This Row],[Beløb FLAG
kr.]]/Tabel5[[#This Row],[Beløb pr. udgiftspost
kr.]]*Tabel5[[#This Row],[Godkendte udgifter]]," ")</f>
        <v xml:space="preserve"> </v>
      </c>
      <c r="T501" s="155"/>
    </row>
    <row r="502" spans="1:20" x14ac:dyDescent="0.2">
      <c r="A502" s="154"/>
      <c r="B502" s="202"/>
      <c r="C502" s="17"/>
      <c r="D502" s="61"/>
      <c r="E502" s="61"/>
      <c r="F502" s="87"/>
      <c r="G502" s="109"/>
      <c r="H502" s="203"/>
      <c r="I502" s="107">
        <f>Tabel5[[#This Row],[Beløb pr. udgiftspost
kr.]]-Tabel5[[#This Row],[Ikke tilskudsberegtiget]]</f>
        <v>0</v>
      </c>
      <c r="J502" s="93"/>
      <c r="K502" s="93"/>
      <c r="L502" s="93"/>
      <c r="M502" s="93"/>
      <c r="N502" s="93"/>
      <c r="O502" s="11"/>
      <c r="P502" s="204">
        <f>IFERROR(ROUND(IF($O502=Liste!$H$4,$C502*'Skema 2'!$F$24,IF($O502=Liste!$H$2,$C502,IF($O502=Liste!$H$3,"-"))),2)," ")</f>
        <v>0</v>
      </c>
      <c r="Q502" s="204">
        <f>IFERROR(ROUND(IF($O502=Liste!$H$4,$C502*'Skema 2'!$F$25,IF($O502=Liste!$H$3,$C502,IF($O502=Liste!$H$2," "))),2)," ")</f>
        <v>0</v>
      </c>
      <c r="R502" s="80" t="str">
        <f>IFERROR(Tabel5[[#This Row],[Beløb LAG
kr.]]/Tabel5[[#This Row],[Beløb pr. udgiftspost
kr.]]*Tabel5[[#This Row],[Godkendte udgifter]]," ")</f>
        <v xml:space="preserve"> </v>
      </c>
      <c r="S502" s="99" t="str">
        <f>IFERROR(Tabel5[[#This Row],[Beløb FLAG
kr.]]/Tabel5[[#This Row],[Beløb pr. udgiftspost
kr.]]*Tabel5[[#This Row],[Godkendte udgifter]]," ")</f>
        <v xml:space="preserve"> </v>
      </c>
      <c r="T502" s="155"/>
    </row>
    <row r="503" spans="1:20" x14ac:dyDescent="0.2">
      <c r="A503" s="154"/>
      <c r="B503" s="202"/>
      <c r="C503" s="17"/>
      <c r="D503" s="61"/>
      <c r="E503" s="61"/>
      <c r="F503" s="87"/>
      <c r="G503" s="109"/>
      <c r="H503" s="203"/>
      <c r="I503" s="107">
        <f>Tabel5[[#This Row],[Beløb pr. udgiftspost
kr.]]-Tabel5[[#This Row],[Ikke tilskudsberegtiget]]</f>
        <v>0</v>
      </c>
      <c r="J503" s="93"/>
      <c r="K503" s="93"/>
      <c r="L503" s="93"/>
      <c r="M503" s="93"/>
      <c r="N503" s="93"/>
      <c r="O503" s="11"/>
      <c r="P503" s="204">
        <f>IFERROR(ROUND(IF($O503=Liste!$H$4,$C503*'Skema 2'!$F$24,IF($O503=Liste!$H$2,$C503,IF($O503=Liste!$H$3,"-"))),2)," ")</f>
        <v>0</v>
      </c>
      <c r="Q503" s="204">
        <f>IFERROR(ROUND(IF($O503=Liste!$H$4,$C503*'Skema 2'!$F$25,IF($O503=Liste!$H$3,$C503,IF($O503=Liste!$H$2," "))),2)," ")</f>
        <v>0</v>
      </c>
      <c r="R503" s="80" t="str">
        <f>IFERROR(Tabel5[[#This Row],[Beløb LAG
kr.]]/Tabel5[[#This Row],[Beløb pr. udgiftspost
kr.]]*Tabel5[[#This Row],[Godkendte udgifter]]," ")</f>
        <v xml:space="preserve"> </v>
      </c>
      <c r="S503" s="99" t="str">
        <f>IFERROR(Tabel5[[#This Row],[Beløb FLAG
kr.]]/Tabel5[[#This Row],[Beløb pr. udgiftspost
kr.]]*Tabel5[[#This Row],[Godkendte udgifter]]," ")</f>
        <v xml:space="preserve"> </v>
      </c>
      <c r="T503" s="155"/>
    </row>
    <row r="504" spans="1:20" x14ac:dyDescent="0.2">
      <c r="A504" s="154"/>
      <c r="B504" s="202"/>
      <c r="C504" s="17"/>
      <c r="D504" s="61"/>
      <c r="E504" s="61"/>
      <c r="F504" s="87"/>
      <c r="G504" s="109"/>
      <c r="H504" s="203"/>
      <c r="I504" s="107">
        <f>Tabel5[[#This Row],[Beløb pr. udgiftspost
kr.]]-Tabel5[[#This Row],[Ikke tilskudsberegtiget]]</f>
        <v>0</v>
      </c>
      <c r="J504" s="93"/>
      <c r="K504" s="93"/>
      <c r="L504" s="93"/>
      <c r="M504" s="93"/>
      <c r="N504" s="93"/>
      <c r="O504" s="11"/>
      <c r="P504" s="204">
        <f>IFERROR(ROUND(IF($O504=Liste!$H$4,$C504*'Skema 2'!$F$24,IF($O504=Liste!$H$2,$C504,IF($O504=Liste!$H$3,"-"))),2)," ")</f>
        <v>0</v>
      </c>
      <c r="Q504" s="204">
        <f>IFERROR(ROUND(IF($O504=Liste!$H$4,$C504*'Skema 2'!$F$25,IF($O504=Liste!$H$3,$C504,IF($O504=Liste!$H$2," "))),2)," ")</f>
        <v>0</v>
      </c>
      <c r="R504" s="80" t="str">
        <f>IFERROR(Tabel5[[#This Row],[Beløb LAG
kr.]]/Tabel5[[#This Row],[Beløb pr. udgiftspost
kr.]]*Tabel5[[#This Row],[Godkendte udgifter]]," ")</f>
        <v xml:space="preserve"> </v>
      </c>
      <c r="S504" s="99" t="str">
        <f>IFERROR(Tabel5[[#This Row],[Beløb FLAG
kr.]]/Tabel5[[#This Row],[Beløb pr. udgiftspost
kr.]]*Tabel5[[#This Row],[Godkendte udgifter]]," ")</f>
        <v xml:space="preserve"> </v>
      </c>
      <c r="T504" s="155"/>
    </row>
    <row r="505" spans="1:20" x14ac:dyDescent="0.2">
      <c r="A505" s="154"/>
      <c r="B505" s="202"/>
      <c r="C505" s="17"/>
      <c r="D505" s="61"/>
      <c r="E505" s="61"/>
      <c r="F505" s="87"/>
      <c r="G505" s="109"/>
      <c r="H505" s="203"/>
      <c r="I505" s="107">
        <f>Tabel5[[#This Row],[Beløb pr. udgiftspost
kr.]]-Tabel5[[#This Row],[Ikke tilskudsberegtiget]]</f>
        <v>0</v>
      </c>
      <c r="J505" s="93"/>
      <c r="K505" s="93"/>
      <c r="L505" s="93"/>
      <c r="M505" s="93"/>
      <c r="N505" s="93"/>
      <c r="O505" s="11"/>
      <c r="P505" s="204">
        <f>IFERROR(ROUND(IF($O505=Liste!$H$4,$C505*'Skema 2'!$F$24,IF($O505=Liste!$H$2,$C505,IF($O505=Liste!$H$3,"-"))),2)," ")</f>
        <v>0</v>
      </c>
      <c r="Q505" s="204">
        <f>IFERROR(ROUND(IF($O505=Liste!$H$4,$C505*'Skema 2'!$F$25,IF($O505=Liste!$H$3,$C505,IF($O505=Liste!$H$2," "))),2)," ")</f>
        <v>0</v>
      </c>
      <c r="R505" s="80" t="str">
        <f>IFERROR(Tabel5[[#This Row],[Beløb LAG
kr.]]/Tabel5[[#This Row],[Beløb pr. udgiftspost
kr.]]*Tabel5[[#This Row],[Godkendte udgifter]]," ")</f>
        <v xml:space="preserve"> </v>
      </c>
      <c r="S505" s="99" t="str">
        <f>IFERROR(Tabel5[[#This Row],[Beløb FLAG
kr.]]/Tabel5[[#This Row],[Beløb pr. udgiftspost
kr.]]*Tabel5[[#This Row],[Godkendte udgifter]]," ")</f>
        <v xml:space="preserve"> </v>
      </c>
      <c r="T505" s="155"/>
    </row>
    <row r="506" spans="1:20" x14ac:dyDescent="0.2">
      <c r="A506" s="154"/>
      <c r="B506" s="202"/>
      <c r="C506" s="17"/>
      <c r="D506" s="61"/>
      <c r="E506" s="61"/>
      <c r="F506" s="87"/>
      <c r="G506" s="109"/>
      <c r="H506" s="203"/>
      <c r="I506" s="107">
        <f>Tabel5[[#This Row],[Beløb pr. udgiftspost
kr.]]-Tabel5[[#This Row],[Ikke tilskudsberegtiget]]</f>
        <v>0</v>
      </c>
      <c r="J506" s="93"/>
      <c r="K506" s="93"/>
      <c r="L506" s="93"/>
      <c r="M506" s="93"/>
      <c r="N506" s="93"/>
      <c r="O506" s="11"/>
      <c r="P506" s="204">
        <f>IFERROR(ROUND(IF($O506=Liste!$H$4,$C506*'Skema 2'!$F$24,IF($O506=Liste!$H$2,$C506,IF($O506=Liste!$H$3,"-"))),2)," ")</f>
        <v>0</v>
      </c>
      <c r="Q506" s="204">
        <f>IFERROR(ROUND(IF($O506=Liste!$H$4,$C506*'Skema 2'!$F$25,IF($O506=Liste!$H$3,$C506,IF($O506=Liste!$H$2," "))),2)," ")</f>
        <v>0</v>
      </c>
      <c r="R506" s="80" t="str">
        <f>IFERROR(Tabel5[[#This Row],[Beløb LAG
kr.]]/Tabel5[[#This Row],[Beløb pr. udgiftspost
kr.]]*Tabel5[[#This Row],[Godkendte udgifter]]," ")</f>
        <v xml:space="preserve"> </v>
      </c>
      <c r="S506" s="99" t="str">
        <f>IFERROR(Tabel5[[#This Row],[Beløb FLAG
kr.]]/Tabel5[[#This Row],[Beløb pr. udgiftspost
kr.]]*Tabel5[[#This Row],[Godkendte udgifter]]," ")</f>
        <v xml:space="preserve"> </v>
      </c>
      <c r="T506" s="155"/>
    </row>
    <row r="507" spans="1:20" x14ac:dyDescent="0.2">
      <c r="A507" s="154"/>
      <c r="B507" s="202"/>
      <c r="C507" s="17"/>
      <c r="D507" s="61"/>
      <c r="E507" s="61"/>
      <c r="F507" s="87"/>
      <c r="G507" s="109"/>
      <c r="H507" s="203"/>
      <c r="I507" s="107">
        <f>Tabel5[[#This Row],[Beløb pr. udgiftspost
kr.]]-Tabel5[[#This Row],[Ikke tilskudsberegtiget]]</f>
        <v>0</v>
      </c>
      <c r="J507" s="93"/>
      <c r="K507" s="93"/>
      <c r="L507" s="93"/>
      <c r="M507" s="93"/>
      <c r="N507" s="93"/>
      <c r="O507" s="11"/>
      <c r="P507" s="204">
        <f>IFERROR(ROUND(IF($O507=Liste!$H$4,$C507*'Skema 2'!$F$24,IF($O507=Liste!$H$2,$C507,IF($O507=Liste!$H$3,"-"))),2)," ")</f>
        <v>0</v>
      </c>
      <c r="Q507" s="204">
        <f>IFERROR(ROUND(IF($O507=Liste!$H$4,$C507*'Skema 2'!$F$25,IF($O507=Liste!$H$3,$C507,IF($O507=Liste!$H$2," "))),2)," ")</f>
        <v>0</v>
      </c>
      <c r="R507" s="80" t="str">
        <f>IFERROR(Tabel5[[#This Row],[Beløb LAG
kr.]]/Tabel5[[#This Row],[Beløb pr. udgiftspost
kr.]]*Tabel5[[#This Row],[Godkendte udgifter]]," ")</f>
        <v xml:space="preserve"> </v>
      </c>
      <c r="S507" s="99" t="str">
        <f>IFERROR(Tabel5[[#This Row],[Beløb FLAG
kr.]]/Tabel5[[#This Row],[Beløb pr. udgiftspost
kr.]]*Tabel5[[#This Row],[Godkendte udgifter]]," ")</f>
        <v xml:space="preserve"> </v>
      </c>
      <c r="T507" s="155"/>
    </row>
    <row r="508" spans="1:20" ht="15" x14ac:dyDescent="0.25">
      <c r="A508" s="156" t="s">
        <v>98</v>
      </c>
      <c r="B508" s="84">
        <f>SUBTOTAL(103,Tabel5[Kategori - type])</f>
        <v>0</v>
      </c>
      <c r="C508" s="83">
        <f>SUBTOTAL(109,Tabel5[Beløb pr. udgiftspost
kr.])</f>
        <v>0</v>
      </c>
      <c r="D508" s="82">
        <f>SUBTOTAL(103,Tabel5[Bilags-
dato])</f>
        <v>0</v>
      </c>
      <c r="E508" s="82">
        <f>SUBTOTAL(103,Tabel5[Betalings-
dato])</f>
        <v>0</v>
      </c>
      <c r="F508" s="88">
        <f>SUBTOTAL(103,Tabel5[Leverandør])</f>
        <v>0</v>
      </c>
      <c r="G508" s="88">
        <f>SUBTOTAL(103,Tabel5[Formål])</f>
        <v>0</v>
      </c>
      <c r="H508" s="91">
        <f>SUBTOTAL(109,Tabel5[Ikke tilskudsberegtiget])</f>
        <v>0</v>
      </c>
      <c r="I508" s="79">
        <f>SUBTOTAL(109,Tabel5[Godkendte udgifter])</f>
        <v>0</v>
      </c>
      <c r="J508" s="94">
        <f>SUBTOTAL(103,Tabel5[Tjek af faktura 
(OK/Ej OK)])</f>
        <v>0</v>
      </c>
      <c r="K508" s="94">
        <f>SUBTOTAL(103,Tabel5[Betalings-dokumentation 
(OK/Ej OK)])</f>
        <v>0</v>
      </c>
      <c r="L508" s="94">
        <f>SUBTOTAL(103,Tabel5[Relevans
(OK/Ej OK)])</f>
        <v>0</v>
      </c>
      <c r="M508" s="94">
        <f>SUBTOTAL(103,Tabel5[Uddybende kommentarer])</f>
        <v>0</v>
      </c>
      <c r="N508" s="94">
        <f>SUBTOTAL(103,Tabel5[Begrundelse for afviste udgifter])</f>
        <v>0</v>
      </c>
      <c r="O508" s="81">
        <f>SUBTOTAL(103,Tabel5[Fordeling])</f>
        <v>0</v>
      </c>
      <c r="P508" s="85">
        <f>SUBTOTAL(109,Tabel5[Beløb LAG
kr.])</f>
        <v>0</v>
      </c>
      <c r="Q508" s="85">
        <f>SUBTOTAL(109,Tabel5[Beløb FLAG
kr.])</f>
        <v>0</v>
      </c>
      <c r="R508" s="62"/>
      <c r="S508" s="100"/>
      <c r="T508" s="157"/>
    </row>
  </sheetData>
  <sheetProtection formatColumns="0" formatRows="0" autoFilter="0"/>
  <conditionalFormatting sqref="A509:A1048576 A1:A507">
    <cfRule type="duplicateValues" dxfId="64" priority="27"/>
  </conditionalFormatting>
  <conditionalFormatting sqref="K510:K1048576">
    <cfRule type="expression" dxfId="63" priority="30">
      <formula>#REF!&lt;&gt;0</formula>
    </cfRule>
  </conditionalFormatting>
  <conditionalFormatting sqref="K509">
    <cfRule type="expression" dxfId="62" priority="41">
      <formula>#REF!&lt;&gt;0</formula>
    </cfRule>
  </conditionalFormatting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Liste!$H$2:$H$4</xm:f>
          </x14:formula1>
          <xm:sqref>O7:O507</xm:sqref>
        </x14:dataValidation>
        <x14:dataValidation type="list" allowBlank="1" showInputMessage="1" showErrorMessage="1">
          <x14:formula1>
            <xm:f>Liste!$F$2:$F$12</xm:f>
          </x14:formula1>
          <xm:sqref>B7:B507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L24"/>
  <sheetViews>
    <sheetView topLeftCell="C1" workbookViewId="0">
      <selection activeCell="L4" sqref="L4"/>
    </sheetView>
  </sheetViews>
  <sheetFormatPr defaultRowHeight="12.75" x14ac:dyDescent="0.2"/>
  <cols>
    <col min="1" max="1" width="12.28515625" customWidth="1"/>
    <col min="3" max="3" width="11.42578125" customWidth="1"/>
    <col min="5" max="5" width="9.42578125" customWidth="1"/>
    <col min="6" max="6" width="49.7109375" bestFit="1" customWidth="1"/>
  </cols>
  <sheetData>
    <row r="1" spans="1:12" x14ac:dyDescent="0.2">
      <c r="A1" s="12" t="s">
        <v>99</v>
      </c>
      <c r="C1" s="12" t="s">
        <v>100</v>
      </c>
      <c r="E1" s="16" t="s">
        <v>101</v>
      </c>
      <c r="F1" s="12" t="s">
        <v>102</v>
      </c>
      <c r="H1" s="12" t="s">
        <v>103</v>
      </c>
      <c r="J1" s="12" t="s">
        <v>84</v>
      </c>
      <c r="L1" s="12" t="s">
        <v>104</v>
      </c>
    </row>
    <row r="2" spans="1:12" ht="15" x14ac:dyDescent="0.2">
      <c r="A2" s="12" t="s">
        <v>105</v>
      </c>
      <c r="C2" s="12" t="s">
        <v>20</v>
      </c>
      <c r="E2" s="14" t="s">
        <v>106</v>
      </c>
      <c r="F2" s="13" t="s">
        <v>107</v>
      </c>
      <c r="H2" s="12" t="s">
        <v>20</v>
      </c>
      <c r="J2" s="12" t="s">
        <v>108</v>
      </c>
      <c r="L2" s="12" t="s">
        <v>109</v>
      </c>
    </row>
    <row r="3" spans="1:12" x14ac:dyDescent="0.2">
      <c r="A3" s="12" t="s">
        <v>110</v>
      </c>
      <c r="C3" s="12" t="s">
        <v>21</v>
      </c>
      <c r="E3" s="14" t="s">
        <v>106</v>
      </c>
      <c r="F3" s="15" t="s">
        <v>111</v>
      </c>
      <c r="H3" s="12" t="s">
        <v>21</v>
      </c>
      <c r="J3" s="12" t="s">
        <v>112</v>
      </c>
      <c r="L3" s="116" t="s">
        <v>62</v>
      </c>
    </row>
    <row r="4" spans="1:12" x14ac:dyDescent="0.2">
      <c r="C4" s="12" t="s">
        <v>113</v>
      </c>
      <c r="E4" s="14" t="s">
        <v>114</v>
      </c>
      <c r="F4" s="15" t="s">
        <v>115</v>
      </c>
      <c r="H4" s="12" t="s">
        <v>116</v>
      </c>
      <c r="J4" s="12" t="s">
        <v>117</v>
      </c>
    </row>
    <row r="5" spans="1:12" x14ac:dyDescent="0.2">
      <c r="E5" s="14" t="s">
        <v>118</v>
      </c>
      <c r="F5" s="86" t="s">
        <v>119</v>
      </c>
      <c r="J5" s="12" t="s">
        <v>120</v>
      </c>
    </row>
    <row r="6" spans="1:12" x14ac:dyDescent="0.2">
      <c r="E6" s="14" t="s">
        <v>118</v>
      </c>
      <c r="F6" s="15" t="s">
        <v>121</v>
      </c>
    </row>
    <row r="7" spans="1:12" x14ac:dyDescent="0.2">
      <c r="E7" s="14" t="s">
        <v>118</v>
      </c>
      <c r="F7" s="15" t="s">
        <v>122</v>
      </c>
    </row>
    <row r="8" spans="1:12" ht="15" x14ac:dyDescent="0.2">
      <c r="E8" s="14" t="s">
        <v>118</v>
      </c>
      <c r="F8" s="43" t="s">
        <v>123</v>
      </c>
    </row>
    <row r="9" spans="1:12" x14ac:dyDescent="0.2">
      <c r="E9" s="14" t="s">
        <v>118</v>
      </c>
      <c r="F9" s="86" t="s">
        <v>124</v>
      </c>
    </row>
    <row r="10" spans="1:12" x14ac:dyDescent="0.2">
      <c r="E10" s="14" t="s">
        <v>118</v>
      </c>
      <c r="F10" s="86" t="s">
        <v>125</v>
      </c>
    </row>
    <row r="11" spans="1:12" x14ac:dyDescent="0.2">
      <c r="E11" s="111" t="s">
        <v>126</v>
      </c>
      <c r="F11" s="86" t="s">
        <v>127</v>
      </c>
    </row>
    <row r="12" spans="1:12" x14ac:dyDescent="0.2">
      <c r="E12" s="14" t="s">
        <v>128</v>
      </c>
      <c r="F12" s="15" t="s">
        <v>129</v>
      </c>
    </row>
    <row r="24" spans="2:2" ht="15" x14ac:dyDescent="0.25">
      <c r="B24" s="20"/>
    </row>
  </sheetData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823DAD65BFDC47A3186F100C863B32" ma:contentTypeVersion="12898" ma:contentTypeDescription="Opret et nyt dokument." ma:contentTypeScope="" ma:versionID="87a54f96d0b194c06d33fb789b19ef57">
  <xsd:schema xmlns:xsd="http://www.w3.org/2001/XMLSchema" xmlns:xs="http://www.w3.org/2001/XMLSchema" xmlns:p="http://schemas.microsoft.com/office/2006/metadata/properties" xmlns:ns1="http://schemas.microsoft.com/sharepoint/v3" xmlns:ns2="8f557624-d6a7-40e5-a06f-ebe44359847b" xmlns:ns3="ba3c0d19-9a85-4c97-b951-b8742efd782e" targetNamespace="http://schemas.microsoft.com/office/2006/metadata/properties" ma:root="true" ma:fieldsID="c1d279b3aee69afa0dcc07b302a31cea" ns1:_="" ns2:_="" ns3:_="">
    <xsd:import namespace="http://schemas.microsoft.com/sharepoint/v3"/>
    <xsd:import namespace="8f557624-d6a7-40e5-a06f-ebe44359847b"/>
    <xsd:import namespace="ba3c0d19-9a85-4c97-b951-b8742efd782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  <xsd:element ref="ns1:_dlc_ExpireDateSaved" minOccurs="0"/>
                <xsd:element ref="ns1:_dlc_ExpireDate" minOccurs="0"/>
                <xsd:element ref="ns1:_dlc_Exempt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21" nillable="true" ma:displayName="Oprindelig udløbsdato" ma:hidden="true" ma:internalName="_dlc_ExpireDateSaved" ma:readOnly="true">
      <xsd:simpleType>
        <xsd:restriction base="dms:DateTime"/>
      </xsd:simpleType>
    </xsd:element>
    <xsd:element name="_dlc_ExpireDate" ma:index="22" nillable="true" ma:displayName="Udløbsdato" ma:description="" ma:hidden="true" ma:indexed="true" ma:internalName="_dlc_ExpireDate" ma:readOnly="true">
      <xsd:simpleType>
        <xsd:restriction base="dms:DateTime"/>
      </xsd:simpleType>
    </xsd:element>
    <xsd:element name="_dlc_Exempt" ma:index="23" nillable="true" ma:displayName="Undtaget fra politik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57624-d6a7-40e5-a06f-ebe44359847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c0d19-9a85-4c97-b951-b8742efd78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f557624-d6a7-40e5-a06f-ebe44359847b">EAEXP2DD475P-1149199250-4871901</_dlc_DocId>
    <_dlc_DocIdUrl xmlns="8f557624-d6a7-40e5-a06f-ebe44359847b">
      <Url>https://erstdk.sharepoint.com/teams/share/_layouts/15/DocIdRedir.aspx?ID=EAEXP2DD475P-1149199250-4871901</Url>
      <Description>EAEXP2DD475P-1149199250-4871901</Description>
    </_dlc_DocIdUrl>
  </documentManagement>
</p:properties>
</file>

<file path=customXml/itemProps1.xml><?xml version="1.0" encoding="utf-8"?>
<ds:datastoreItem xmlns:ds="http://schemas.openxmlformats.org/officeDocument/2006/customXml" ds:itemID="{7D2D23AF-ED20-4CE6-B54C-38AD7F8FF60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39CCDD6-D00D-4D61-A0AA-C6A938510C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f557624-d6a7-40e5-a06f-ebe44359847b"/>
    <ds:schemaRef ds:uri="ba3c0d19-9a85-4c97-b951-b8742efd78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158FC6-4816-4E88-B3D7-421EDCCFACB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8E0F95C-23A6-4EF0-A019-3A548904FB79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purl.org/dc/dcmitype/"/>
    <ds:schemaRef ds:uri="ba3c0d19-9a85-4c97-b951-b8742efd782e"/>
    <ds:schemaRef ds:uri="8f557624-d6a7-40e5-a06f-ebe44359847b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4</vt:i4>
      </vt:variant>
    </vt:vector>
  </HeadingPairs>
  <TitlesOfParts>
    <vt:vector size="7" baseType="lpstr">
      <vt:lpstr>Skema 2</vt:lpstr>
      <vt:lpstr>Bilagsoversigt</vt:lpstr>
      <vt:lpstr>Liste</vt:lpstr>
      <vt:lpstr>Anvendes_Lead_fond</vt:lpstr>
      <vt:lpstr>LeadFond</vt:lpstr>
      <vt:lpstr>'Skema 2'!Udskriftsområde</vt:lpstr>
      <vt:lpstr>Bilagsoversigt!Udskriftstitler</vt:lpstr>
    </vt:vector>
  </TitlesOfParts>
  <Manager/>
  <Company>Erhvervs- og Boligstyrelsen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Fastrup</dc:creator>
  <cp:keywords/>
  <dc:description/>
  <cp:lastModifiedBy>Mette Hovmand</cp:lastModifiedBy>
  <cp:revision/>
  <dcterms:created xsi:type="dcterms:W3CDTF">2007-11-26T08:58:04Z</dcterms:created>
  <dcterms:modified xsi:type="dcterms:W3CDTF">2023-01-17T13:41:30Z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0x01010028823DAD65BFDC47A3186F100C863B32</vt:lpwstr>
  </property>
  <property fmtid="{D5CDD505-2E9C-101B-9397-08002B2CF9AE}" pid="3" name="_dlc_DocIdItemGuid">
    <vt:lpwstr>961f9323-5777-44c3-ab26-ddbc488a80a8</vt:lpwstr>
  </property>
  <property fmtid="{D5CDD505-2E9C-101B-9397-08002B2CF9AE}" pid="4" name="AuthorIds_UIVersion_1536">
    <vt:lpwstr>514</vt:lpwstr>
  </property>
  <property fmtid="{D5CDD505-2E9C-101B-9397-08002B2CF9AE}" pid="5" name="AuthorIds_UIVersion_2560">
    <vt:lpwstr>514</vt:lpwstr>
  </property>
  <property fmtid="{D5CDD505-2E9C-101B-9397-08002B2CF9AE}" pid="6" name="_dlc_policyId">
    <vt:lpwstr>/teams/share/data</vt:lpwstr>
  </property>
  <property fmtid="{D5CDD505-2E9C-101B-9397-08002B2CF9AE}" pid="7" name="ItemRetentionFormula">
    <vt:lpwstr/>
  </property>
</Properties>
</file>